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Отдел_закупки_ТМЦ\2026\Аселя\09.02.2026_Холодильное оборудование для Шымкентского филиала\Объявление к тендеру\"/>
    </mc:Choice>
  </mc:AlternateContent>
  <bookViews>
    <workbookView xWindow="0" yWindow="0" windowWidth="28800" windowHeight="12180"/>
  </bookViews>
  <sheets>
    <sheet name="Т.З." sheetId="4" r:id="rId1"/>
    <sheet name="Спецификация РУБ. с монтажом" sheetId="2" state="hidden" r:id="rId2"/>
    <sheet name="Расчет $Тендер в РУБ." sheetId="3" state="hidden" r:id="rId3"/>
  </sheets>
  <definedNames>
    <definedName name="_xlnm.Print_Area" localSheetId="2">'Расчет $Тендер в РУБ.'!$A$1:$L$79</definedName>
    <definedName name="_xlnm.Print_Area" localSheetId="1">'Спецификация РУБ. с монтажом'!$A$1:$K$67</definedName>
    <definedName name="_xlnm.Print_Area" localSheetId="0">Т.З.!$B$2:$J$22</definedName>
  </definedNames>
  <calcPr calcId="162913" calcMode="manual"/>
</workbook>
</file>

<file path=xl/calcChain.xml><?xml version="1.0" encoding="utf-8"?>
<calcChain xmlns="http://schemas.openxmlformats.org/spreadsheetml/2006/main">
  <c r="J49" i="3" l="1"/>
  <c r="L49" i="3" s="1"/>
  <c r="F49" i="3"/>
  <c r="J47" i="3"/>
  <c r="L47" i="3" s="1"/>
  <c r="I44" i="3"/>
  <c r="J44" i="3" s="1"/>
  <c r="I43" i="3"/>
  <c r="J43" i="3" s="1"/>
  <c r="L43" i="3" s="1"/>
  <c r="L42" i="3"/>
  <c r="I42" i="3"/>
  <c r="E42" i="3" s="1"/>
  <c r="I39" i="3"/>
  <c r="J39" i="3" s="1"/>
  <c r="I36" i="3"/>
  <c r="J36" i="3" s="1"/>
  <c r="L36" i="3" s="1"/>
  <c r="A36" i="3"/>
  <c r="I35" i="3"/>
  <c r="J35" i="3" s="1"/>
  <c r="L35" i="3" s="1"/>
  <c r="A35" i="3"/>
  <c r="I34" i="3"/>
  <c r="J34" i="3" s="1"/>
  <c r="L34" i="3" s="1"/>
  <c r="A34" i="3"/>
  <c r="I33" i="3"/>
  <c r="J33" i="3" s="1"/>
  <c r="L33" i="3" s="1"/>
  <c r="A33" i="3"/>
  <c r="I32" i="3"/>
  <c r="E32" i="3" s="1"/>
  <c r="A32" i="3"/>
  <c r="I31" i="3"/>
  <c r="E31" i="3" s="1"/>
  <c r="A31" i="3"/>
  <c r="I30" i="3"/>
  <c r="E30" i="3" s="1"/>
  <c r="A30" i="3"/>
  <c r="I29" i="3"/>
  <c r="J29" i="3" s="1"/>
  <c r="L29" i="3" s="1"/>
  <c r="A29" i="3"/>
  <c r="I28" i="3"/>
  <c r="E28" i="3" s="1"/>
  <c r="A28" i="3"/>
  <c r="I27" i="3"/>
  <c r="J27" i="3" s="1"/>
  <c r="L27" i="3" s="1"/>
  <c r="A27" i="3"/>
  <c r="I26" i="3"/>
  <c r="E26" i="3" s="1"/>
  <c r="A26" i="3"/>
  <c r="I25" i="3"/>
  <c r="J25" i="3" s="1"/>
  <c r="L25" i="3" s="1"/>
  <c r="A25" i="3"/>
  <c r="I24" i="3"/>
  <c r="J24" i="3" s="1"/>
  <c r="A24" i="3"/>
  <c r="I23" i="3"/>
  <c r="J23" i="3" s="1"/>
  <c r="L23" i="3" s="1"/>
  <c r="E23" i="3"/>
  <c r="A23" i="3"/>
  <c r="I20" i="3"/>
  <c r="J20" i="3" s="1"/>
  <c r="L20" i="3" s="1"/>
  <c r="A20" i="3"/>
  <c r="I19" i="3"/>
  <c r="E19" i="3" s="1"/>
  <c r="A19" i="3"/>
  <c r="I18" i="3"/>
  <c r="E18" i="3" s="1"/>
  <c r="A18" i="3"/>
  <c r="I17" i="3"/>
  <c r="E17" i="3" s="1"/>
  <c r="A17" i="3"/>
  <c r="I16" i="3"/>
  <c r="J16" i="3" s="1"/>
  <c r="L16" i="3" s="1"/>
  <c r="A16" i="3"/>
  <c r="I15" i="3"/>
  <c r="J15" i="3" s="1"/>
  <c r="L15" i="3" s="1"/>
  <c r="A15" i="3"/>
  <c r="I14" i="3"/>
  <c r="E14" i="3" s="1"/>
  <c r="A14" i="3"/>
  <c r="K47" i="2"/>
  <c r="E47" i="2"/>
  <c r="K45" i="2"/>
  <c r="I42" i="2"/>
  <c r="K42" i="2" s="1"/>
  <c r="I41" i="2"/>
  <c r="K41" i="2" s="1"/>
  <c r="I40" i="2"/>
  <c r="K40" i="2" s="1"/>
  <c r="K43" i="2" s="1"/>
  <c r="K44" i="2" s="1"/>
  <c r="I37" i="2"/>
  <c r="K37" i="2" s="1"/>
  <c r="K38" i="2" s="1"/>
  <c r="I34" i="2"/>
  <c r="K34" i="2" s="1"/>
  <c r="A34" i="2"/>
  <c r="I33" i="2"/>
  <c r="K33" i="2" s="1"/>
  <c r="A33" i="2"/>
  <c r="I32" i="2"/>
  <c r="K32" i="2" s="1"/>
  <c r="A32" i="2"/>
  <c r="I31" i="2"/>
  <c r="K31" i="2" s="1"/>
  <c r="A31" i="2"/>
  <c r="I30" i="2"/>
  <c r="K30" i="2" s="1"/>
  <c r="A30" i="2"/>
  <c r="I29" i="2"/>
  <c r="K29" i="2" s="1"/>
  <c r="A29" i="2"/>
  <c r="I28" i="2"/>
  <c r="K28" i="2" s="1"/>
  <c r="A28" i="2"/>
  <c r="I27" i="2"/>
  <c r="K27" i="2" s="1"/>
  <c r="A27" i="2"/>
  <c r="I26" i="2"/>
  <c r="K26" i="2" s="1"/>
  <c r="A26" i="2"/>
  <c r="I25" i="2"/>
  <c r="K25" i="2" s="1"/>
  <c r="A25" i="2"/>
  <c r="I24" i="2"/>
  <c r="K24" i="2" s="1"/>
  <c r="A24" i="2"/>
  <c r="I23" i="2"/>
  <c r="K23" i="2" s="1"/>
  <c r="A23" i="2"/>
  <c r="I22" i="2"/>
  <c r="K22" i="2" s="1"/>
  <c r="A22" i="2"/>
  <c r="I21" i="2"/>
  <c r="A21" i="2"/>
  <c r="I18" i="2"/>
  <c r="K18" i="2" s="1"/>
  <c r="A18" i="2"/>
  <c r="I17" i="2"/>
  <c r="K17" i="2" s="1"/>
  <c r="A17" i="2"/>
  <c r="I16" i="2"/>
  <c r="K16" i="2" s="1"/>
  <c r="A16" i="2"/>
  <c r="I15" i="2"/>
  <c r="K15" i="2" s="1"/>
  <c r="A15" i="2"/>
  <c r="I14" i="2"/>
  <c r="K14" i="2" s="1"/>
  <c r="A14" i="2"/>
  <c r="I13" i="2"/>
  <c r="K13" i="2" s="1"/>
  <c r="A13" i="2"/>
  <c r="K12" i="2"/>
  <c r="K19" i="2" s="1"/>
  <c r="H12" i="2"/>
  <c r="A12" i="2"/>
  <c r="J14" i="3"/>
  <c r="J30" i="3"/>
  <c r="L30" i="3" s="1"/>
  <c r="E43" i="3"/>
  <c r="E33" i="3" l="1"/>
  <c r="J18" i="3"/>
  <c r="L18" i="3" s="1"/>
  <c r="I35" i="2"/>
  <c r="E20" i="3"/>
  <c r="J26" i="3"/>
  <c r="L26" i="3" s="1"/>
  <c r="E15" i="3"/>
  <c r="E25" i="3"/>
  <c r="J32" i="3"/>
  <c r="L32" i="3" s="1"/>
  <c r="E35" i="3"/>
  <c r="K21" i="2"/>
  <c r="K35" i="2" s="1"/>
  <c r="E34" i="3"/>
  <c r="I38" i="2"/>
  <c r="E44" i="3"/>
  <c r="I19" i="2"/>
  <c r="E24" i="3"/>
  <c r="J31" i="3"/>
  <c r="L31" i="3" s="1"/>
  <c r="E39" i="3"/>
  <c r="J17" i="3"/>
  <c r="L17" i="3" s="1"/>
  <c r="K48" i="2"/>
  <c r="J45" i="3"/>
  <c r="L44" i="3"/>
  <c r="L45" i="3" s="1"/>
  <c r="L24" i="3"/>
  <c r="L39" i="3"/>
  <c r="L40" i="3" s="1"/>
  <c r="J40" i="3"/>
  <c r="I43" i="2"/>
  <c r="J19" i="3"/>
  <c r="L19" i="3" s="1"/>
  <c r="J28" i="3"/>
  <c r="L28" i="3" s="1"/>
  <c r="L14" i="3"/>
  <c r="E16" i="3"/>
  <c r="E27" i="3"/>
  <c r="E29" i="3"/>
  <c r="E36" i="3"/>
  <c r="I44" i="2" l="1"/>
  <c r="I48" i="2" s="1"/>
  <c r="L21" i="3"/>
  <c r="L37" i="3"/>
  <c r="J37" i="3"/>
  <c r="J21" i="3"/>
  <c r="J46" i="3" s="1"/>
  <c r="J50" i="3" s="1"/>
  <c r="L50" i="3" s="1"/>
  <c r="L46" i="3"/>
</calcChain>
</file>

<file path=xl/sharedStrings.xml><?xml version="1.0" encoding="utf-8"?>
<sst xmlns="http://schemas.openxmlformats.org/spreadsheetml/2006/main" count="271" uniqueCount="144">
  <si>
    <t>Поставщик:</t>
  </si>
  <si>
    <t>Покупатель:</t>
  </si>
  <si>
    <t>№ п/п</t>
  </si>
  <si>
    <t xml:space="preserve">Наименование </t>
  </si>
  <si>
    <t>Эскиз</t>
  </si>
  <si>
    <t xml:space="preserve">Техническое описание </t>
  </si>
  <si>
    <t>Ед. изм.</t>
  </si>
  <si>
    <t>Кол-во</t>
  </si>
  <si>
    <t>РЕКЛАМА И ОБЛИЦОВКА</t>
  </si>
  <si>
    <t>Фриз алюминиевый</t>
  </si>
  <si>
    <t>м2</t>
  </si>
  <si>
    <t>Обшивка стен здания алюминиевая</t>
  </si>
  <si>
    <t>м²</t>
  </si>
  <si>
    <t>Обшивка стен здания стальная</t>
  </si>
  <si>
    <t>Короб информационный</t>
  </si>
  <si>
    <t>шт</t>
  </si>
  <si>
    <t>Штроба с декоративной подсветкой</t>
  </si>
  <si>
    <t>м.п.</t>
  </si>
  <si>
    <t>Обшивка оконных и дверных проемов алюминиевая</t>
  </si>
  <si>
    <t>Парапет стальной</t>
  </si>
  <si>
    <t>Изготавливается из оцинкованной стали толщиной 0,5 мм, замки, м/к, силикон. Отгружается с завода листами, производство на строительной площадке.</t>
  </si>
  <si>
    <t>Цоколь алюминиевый</t>
  </si>
  <si>
    <t>Итого ПО ПОДРАЗДЕЛУ</t>
  </si>
  <si>
    <t>Аппликации из самоклеящейся пленки</t>
  </si>
  <si>
    <t>Аппликации с цветной печатью на ТРК, номера ТРК и виды топлива на опоры навеса.
Виниловые магнитные пленки для видов топлива.</t>
  </si>
  <si>
    <t>Защитная дуга стальная</t>
  </si>
  <si>
    <t>Объемная буква (знак)</t>
  </si>
  <si>
    <t xml:space="preserve">Объемная буква </t>
  </si>
  <si>
    <t>Подвесной потолок стальной</t>
  </si>
  <si>
    <t>Светильник уличный</t>
  </si>
  <si>
    <t>Изготавливается из оцинкованной стали толщиной 0,5 мм, замки, м/к, силикон</t>
  </si>
  <si>
    <t>Указатель видов топлива</t>
  </si>
  <si>
    <t>Информационный планшет  с видами топлива на ТРК, монтируется на островок ТРК со стороны въезда, выполнен из алюминия с полимерным покрытием и печатью, м/квыполнен из стали с антикоррозионой обработкой и лакокрасочным покрытием.</t>
  </si>
  <si>
    <t>Обшивка опор алюминиевая</t>
  </si>
  <si>
    <t>Обшивка островка безопасности стальная</t>
  </si>
  <si>
    <t>Отдельностоящие конструкции</t>
  </si>
  <si>
    <t>Стела электронная</t>
  </si>
  <si>
    <t>Указатель</t>
  </si>
  <si>
    <t xml:space="preserve">Указатель въезда-выезда двусторонний световой, панели выполнены из алюминия с полимерным покрытием, внутреняя подсветка светодиоды, световая штроба.
</t>
  </si>
  <si>
    <t>Стоимость строительно-монтажных работ (11%)</t>
  </si>
  <si>
    <t xml:space="preserve">
Обшивка стен здания алюминиевая кассетами. Панели выполнены из алюминия 1,9  мм с полимерным покрытием.  Подконструкции выполнены из стальной оцинкованной трубы. На лицевой поверхности отсутствуют метизы и крепежные элементы. Цвет по wrk 
</t>
  </si>
  <si>
    <t xml:space="preserve">Световая декоративная штроба для подсветки фриза здания, выполнена из алюминиевого  профиля . Для внутренней подсветки используютсясветодиоды в компаундной заливке. Комплектуется источниками питания. </t>
  </si>
  <si>
    <t>компл.</t>
  </si>
  <si>
    <t>Отдельностоящий островок  (габариты 6200х1200х4000мм)</t>
  </si>
  <si>
    <t xml:space="preserve">Островок </t>
  </si>
  <si>
    <t>Здание операторной 312м2 (габариты 26000х12000х4800мм)</t>
  </si>
  <si>
    <t>Фриз здания, состоит  стальных панелей с  полимерным покрытием -  желтый . Подконструкции выполнены из стальной оцинкованной трубы.250мм</t>
  </si>
  <si>
    <t>Комплект рекламного оборудования для островока габаритами 6200х1200х4000мм. В комлект входит две фальш-опоры с алюминиевыми обшивками опор высотой 4000мм и верхними крышками, межколонный световой короб, указатель ТРК, 2 дуги, обшивка островка из нержавеющей стали 6200мм, аппликация на ТРК.</t>
  </si>
  <si>
    <t>Короб межколонный  информационный светвой со сменной рекламой . 5300мм</t>
  </si>
  <si>
    <t xml:space="preserve">Защитная дуга выполнена из стали с антикоррозионной обработкой и полимерным покрытием. По 2 штуки на один островок ТРК.
</t>
  </si>
  <si>
    <t>ТОО "SINOOIL"</t>
  </si>
  <si>
    <t>Навес на 3 ТРК 340м2 (габариты 24000х9000х5300мм+13000ммх9500ммх5300мм)</t>
  </si>
  <si>
    <t>Фриз навеса, состоит из алюминиевых панелей толщиной - 1,8 мм, производства - Польша с  полимерным покрытием. Подконструкции выполнены из стальной оцинкованной трубы. Высота фриза 1200 мм.</t>
  </si>
  <si>
    <t>Обшивка опор алюминиевая с полимерным покрытием. М/к  - стальная оцинкованная труба. Развертка 500х500мм, Высота - 5200мм. Количество - 8шт.</t>
  </si>
  <si>
    <t>Итого: ПО РЕКЛАМНОМУ ОФОРМЛЕНИЮ И ОБЛИЦОВКЕ АЗС (здание операторной 312 м2, навес на 3 ТРК 340 м2,  островок  ДТ, электронная стела)</t>
  </si>
  <si>
    <t>Монтаж</t>
  </si>
  <si>
    <t>Цена, за ед, рублей</t>
  </si>
  <si>
    <t>Cветильник уличный . Подсветка LED</t>
  </si>
  <si>
    <t>Подвесной потолок из оцинкованной стали толщиной 0,7 мм в составе: панель белого цвета шириной 270 мм, стыковочный профиль, металлокаркас из оцинкованной трубы и арматуры, метизы. Комплектуется электромонтажным оборудованием. Цвет RAL 1202</t>
  </si>
  <si>
    <t>Алюминиевый профиль с компаундной заливкой с подсветкой светодиодами.  Комплектуется источниками питания, пр-во Mean Well, Тайвань. Одна полоса красного свечения, одна полоса - желтого свечения.</t>
  </si>
  <si>
    <t>к-т</t>
  </si>
  <si>
    <t xml:space="preserve">Обшивка стен здания стальная выполнена из стального профлиста MP-18 c полимерным покрытием RAL 7005. Каркас из стальных оцинкованных профилей. </t>
  </si>
  <si>
    <t>АО "Производственное объединение  "ПНСК"</t>
  </si>
  <si>
    <t>Основные облицовочные элементы здания, навеса, а так же стела, указатели не требующие фактическтих замеров будут запущены в произвосдтво после подписания договора и внесения предоплаты</t>
  </si>
  <si>
    <t>Доставка автомобильным транспортом ( 4 фуры)</t>
  </si>
  <si>
    <t>Имеджевая стела (Тотем)</t>
  </si>
  <si>
    <t>Цена, за ед р. без НДС со скидкой</t>
  </si>
  <si>
    <t>НДС 20%</t>
  </si>
  <si>
    <t>Приложение № 1</t>
  </si>
  <si>
    <t>к договору № 35/4-Карабутак</t>
  </si>
  <si>
    <t>от 04.04.2019 г.</t>
  </si>
  <si>
    <r>
      <t xml:space="preserve">Итого </t>
    </r>
    <r>
      <rPr>
        <b/>
        <i/>
        <sz val="12"/>
        <color indexed="10"/>
        <rFont val="Arial"/>
        <family val="2"/>
        <charset val="204"/>
      </rPr>
      <t>без НДС,</t>
    </r>
    <r>
      <rPr>
        <b/>
        <i/>
        <sz val="12"/>
        <rFont val="Arial"/>
        <family val="2"/>
        <charset val="204"/>
      </rPr>
      <t xml:space="preserve"> рублей</t>
    </r>
  </si>
  <si>
    <r>
      <t>Всего</t>
    </r>
    <r>
      <rPr>
        <b/>
        <i/>
        <sz val="12"/>
        <color indexed="10"/>
        <rFont val="Arial"/>
        <family val="2"/>
        <charset val="204"/>
      </rPr>
      <t xml:space="preserve">  с НДС </t>
    </r>
    <r>
      <rPr>
        <b/>
        <i/>
        <sz val="12"/>
        <rFont val="Arial"/>
        <family val="2"/>
        <charset val="204"/>
      </rPr>
      <t>рублей</t>
    </r>
  </si>
  <si>
    <r>
      <t>Обшивка оконных и дверных проемов на здании а  выполнена из алюминия  толщиной 1,9 мм , толщина полимерного покрытия не менее 70 мкр. Специальная конструкция откосов с примененим алюминиевых экструзионных профилей  обеспечивает отсутствие метизов на лицевых поверхностях.</t>
    </r>
    <r>
      <rPr>
        <b/>
        <sz val="12"/>
        <rFont val="Arial"/>
        <family val="2"/>
        <charset val="204"/>
      </rPr>
      <t xml:space="preserve"> Оконный (дверной) откос объемный, обеспечивает отсутствие метизов на лицевых поверхностях.</t>
    </r>
  </si>
  <si>
    <r>
      <t>Цоколь здания алюминиевый, выполнен из гладкого алюминия 1,9 мм, внутренний каркас из стальной оцинкованной трубы.</t>
    </r>
    <r>
      <rPr>
        <b/>
        <sz val="12"/>
        <rFont val="Arial"/>
        <family val="2"/>
        <charset val="204"/>
      </rPr>
      <t xml:space="preserve"> </t>
    </r>
  </si>
  <si>
    <r>
      <t>Знак накладной на фризе навеса из  формованного Senosana. Корпус знака из алюминия с полимерным покрытием белого цвета, внутренняя подсветка осуществляется  светодиодами.</t>
    </r>
    <r>
      <rPr>
        <b/>
        <sz val="12"/>
        <rFont val="Arial"/>
        <family val="2"/>
        <charset val="204"/>
      </rPr>
      <t xml:space="preserve"> </t>
    </r>
    <r>
      <rPr>
        <sz val="12"/>
        <rFont val="Arial"/>
        <family val="2"/>
        <charset val="204"/>
      </rPr>
      <t xml:space="preserve">
</t>
    </r>
  </si>
  <si>
    <r>
      <t xml:space="preserve">Врезные буквы </t>
    </r>
    <r>
      <rPr>
        <b/>
        <sz val="12"/>
        <rFont val="Arial"/>
        <family val="2"/>
        <charset val="204"/>
      </rPr>
      <t>"SINOOIL"</t>
    </r>
    <r>
      <rPr>
        <sz val="12"/>
        <rFont val="Arial"/>
        <family val="2"/>
        <charset val="204"/>
      </rPr>
      <t xml:space="preserve"> во фриз навеса из формованного пластика, внутренняя подсветка осуществляется  светодиодами.</t>
    </r>
  </si>
  <si>
    <r>
      <t xml:space="preserve">Фриз навеса комбинированный трехсоставной, состоит из алюминиевых панелей тощиной - 1,8 мм, с полимерным покрытием - белого и красного цвета Подконструкции выполнены из стальной оцинкованной трубы.высота </t>
    </r>
    <r>
      <rPr>
        <b/>
        <sz val="12"/>
        <rFont val="Arial"/>
        <family val="2"/>
        <charset val="204"/>
      </rPr>
      <t>1200мм</t>
    </r>
    <r>
      <rPr>
        <sz val="12"/>
        <rFont val="Arial"/>
        <family val="2"/>
        <charset val="204"/>
      </rPr>
      <t xml:space="preserve"> (развертка белой части 700мм, развертка красной части - 1000мм)</t>
    </r>
  </si>
  <si>
    <r>
      <t>Изготавливается из профилированной нержавеющей стали толщиной 2 мм, высотой 200 мм, ширина по основанию 1200 мм, вальцованный, с каркасом под заливку бетоном. Каркас изготавливается из черного металла. 3</t>
    </r>
    <r>
      <rPr>
        <b/>
        <sz val="12"/>
        <rFont val="Arial"/>
        <family val="2"/>
        <charset val="204"/>
      </rPr>
      <t xml:space="preserve"> шт по 6200мм</t>
    </r>
  </si>
  <si>
    <r>
      <t xml:space="preserve">Стела ценовая высотой 8200 мм на </t>
    </r>
    <r>
      <rPr>
        <b/>
        <sz val="12"/>
        <rFont val="Arial"/>
        <family val="2"/>
        <charset val="204"/>
      </rPr>
      <t>6 видов топлива  и бегущей строкой.</t>
    </r>
    <r>
      <rPr>
        <sz val="12"/>
        <rFont val="Arial"/>
        <family val="2"/>
        <charset val="204"/>
      </rPr>
      <t>Панели стелы выполнены из алюминия европейского стандарта с полимерным покрытием. Панель с логотипом и надписью "SINOOIL"  выполнены из плоского беломолочного акрила с аппликацией</t>
    </r>
  </si>
  <si>
    <r>
      <rPr>
        <b/>
        <sz val="12"/>
        <rFont val="Arial"/>
        <family val="2"/>
        <charset val="204"/>
      </rPr>
      <t>Требования к основным материалам:
Алюминий:</t>
    </r>
    <r>
      <rPr>
        <sz val="12"/>
        <rFont val="Arial"/>
        <family val="2"/>
        <charset val="204"/>
      </rPr>
      <t xml:space="preserve"> сплав системы Al-Mn (3103 Н24),DIN EN 485-1,2,4; EN 515, EN 573-3, качество поверхности гарантировано прохождением не менее 30-валковой правильной системы, высокое качество обработки поверхности — глянец по замерам глоссметра не ниже 80 %.
</t>
    </r>
    <r>
      <rPr>
        <b/>
        <sz val="12"/>
        <rFont val="Arial"/>
        <family val="2"/>
        <charset val="204"/>
      </rPr>
      <t xml:space="preserve">Полимерное покрытие: </t>
    </r>
    <r>
      <rPr>
        <sz val="12"/>
        <rFont val="Arial"/>
        <family val="2"/>
        <charset val="204"/>
      </rPr>
      <t xml:space="preserve">
Поверхности алюминиевых изделий покрываются полиэфирным полимером архитектурной серии, толщина покрытия 70 мкм, допустимое отклонение по всей поверхности не выше 10 мкм, качество адгезии 1 балл.</t>
    </r>
    <r>
      <rPr>
        <b/>
        <sz val="12"/>
        <rFont val="Arial"/>
        <family val="2"/>
        <charset val="204"/>
      </rPr>
      <t xml:space="preserve"> Предварительная обработка и нанесение автоматические, проводятся в заводских условиях. </t>
    </r>
    <r>
      <rPr>
        <sz val="12"/>
        <rFont val="Arial"/>
        <family val="2"/>
        <charset val="204"/>
      </rPr>
      <t>Требование по соответствию фирменных цветов — отклонение не более 4 % от шкалы Pantone при  аппаратных замерах. Гарантированная степень сохранения цвета —</t>
    </r>
    <r>
      <rPr>
        <b/>
        <sz val="12"/>
        <rFont val="Arial"/>
        <family val="2"/>
        <charset val="204"/>
      </rPr>
      <t xml:space="preserve"> не более 20 % выцветания в течение 10 лет согласно сертификата производителя покрытия.</t>
    </r>
    <r>
      <rPr>
        <sz val="12"/>
        <rFont val="Arial"/>
        <family val="2"/>
        <charset val="204"/>
      </rPr>
      <t xml:space="preserve">
</t>
    </r>
    <r>
      <rPr>
        <b/>
        <sz val="12"/>
        <rFont val="Arial"/>
        <family val="2"/>
        <charset val="204"/>
      </rPr>
      <t xml:space="preserve">Пластики: </t>
    </r>
    <r>
      <rPr>
        <sz val="12"/>
        <rFont val="Arial"/>
        <family val="2"/>
        <charset val="204"/>
      </rPr>
      <t xml:space="preserve">Экструдированный бело-молочный Plexiglas или прозрачный ПММА толщиной 3мм со светопроницаемостью не ниже 92 % или 30 %, соответственно. Для штробы применяется  литой  беломолочный ПММА Plexiglas . Спецсорта, удовлетворяющие повышенным требованиям к температурным колебаниям под нагрузкой или к коррозионной среде.  Сертифицированные DIN EN ISO 9001 (качество) и DIN EN ISO 14001 (окружающая среда). 
</t>
    </r>
    <r>
      <rPr>
        <b/>
        <sz val="12"/>
        <rFont val="Arial"/>
        <family val="2"/>
        <charset val="204"/>
      </rPr>
      <t>LED подсветка:</t>
    </r>
    <r>
      <rPr>
        <sz val="12"/>
        <rFont val="Arial"/>
        <family val="2"/>
        <charset val="204"/>
      </rPr>
      <t xml:space="preserve">
Выполняется с применением светодиодов производства </t>
    </r>
    <r>
      <rPr>
        <b/>
        <sz val="12"/>
        <rFont val="Arial"/>
        <family val="2"/>
        <charset val="204"/>
      </rPr>
      <t>CREE</t>
    </r>
    <r>
      <rPr>
        <sz val="12"/>
        <rFont val="Arial"/>
        <family val="2"/>
        <charset val="204"/>
      </rPr>
      <t xml:space="preserve">. Цвет  согласно фирменной графике. Питание каждой цепочки светодиодов – через стабилизатор тока. Источники питания, специально спроектированы для  применения  уличных конструкциях  на светодиодах , степень защиты от воздействия окружающей среды IP65-67, рабочий диапазон температур –30—+50 0С.
</t>
    </r>
    <r>
      <rPr>
        <b/>
        <sz val="12"/>
        <rFont val="Arial"/>
        <family val="2"/>
        <charset val="204"/>
      </rPr>
      <t xml:space="preserve">Метизы: </t>
    </r>
    <r>
      <rPr>
        <sz val="12"/>
        <rFont val="Arial"/>
        <family val="2"/>
        <charset val="204"/>
      </rPr>
      <t xml:space="preserve">нержавеющая сталь с белым цинковым покрытием. Соответствуют стандартам DIN: болты DIN 931, 933, 912 класс прочности 8,8; винты DIN 7985, 965, 966; гайки DIN 934 класс прочности 8,8; гайки колпачковые из нержавеющей стали DIN 917; саморезы DIN 7504, 7973
</t>
    </r>
  </si>
  <si>
    <t>___________________/_____________________./</t>
  </si>
  <si>
    <t>Внимание! Не для паспорта сделки</t>
  </si>
  <si>
    <t>СПЕЦИФИКАЦИЯ № 1</t>
  </si>
  <si>
    <t>материалы для Автозаправочной станции Жамбылского с/о, Меркенского района Жамбылской области (учетный квартал-002,№256)</t>
  </si>
  <si>
    <t>ПРОИЗВОДСТВО АЗС</t>
  </si>
  <si>
    <t xml:space="preserve">                        Наши возможности в Вашем распоряжении!</t>
  </si>
  <si>
    <t>СПЕЦИФИКАЦИЯ №2</t>
  </si>
  <si>
    <t>АО "ПО "ПНСК"</t>
  </si>
  <si>
    <t>Расценка на материалы руб. с НДС</t>
  </si>
  <si>
    <r>
      <t xml:space="preserve">Итого </t>
    </r>
    <r>
      <rPr>
        <b/>
        <i/>
        <sz val="15"/>
        <color indexed="10"/>
        <rFont val="Arial"/>
        <family val="2"/>
        <charset val="204"/>
      </rPr>
      <t>без НДС,</t>
    </r>
    <r>
      <rPr>
        <b/>
        <i/>
        <sz val="15"/>
        <rFont val="Arial"/>
        <family val="2"/>
        <charset val="204"/>
      </rPr>
      <t xml:space="preserve"> рублей</t>
    </r>
  </si>
  <si>
    <r>
      <t>Всего</t>
    </r>
    <r>
      <rPr>
        <b/>
        <i/>
        <sz val="15"/>
        <color indexed="10"/>
        <rFont val="Arial"/>
        <family val="2"/>
        <charset val="204"/>
      </rPr>
      <t xml:space="preserve">  с НДС </t>
    </r>
    <r>
      <rPr>
        <b/>
        <i/>
        <sz val="15"/>
        <rFont val="Arial"/>
        <family val="2"/>
        <charset val="204"/>
      </rPr>
      <t>рублей</t>
    </r>
  </si>
  <si>
    <r>
      <t>Обшивка оконных и дверных проемов на здании а  выполнена из алюминия  толщиной 1,9 мм , толщина полимерного покрытия не менее 70 мкр. Специальная конструкция откосов с примененим алюминиевых экструзионных профилей  обеспечивает отсутствие метизов на лицевых поверхностях.</t>
    </r>
    <r>
      <rPr>
        <b/>
        <sz val="14"/>
        <rFont val="Arial"/>
        <family val="2"/>
        <charset val="204"/>
      </rPr>
      <t xml:space="preserve"> Оконный (дверной) откос объемный, обеспечивает отсутствие метизов на лицевых поверхностях.</t>
    </r>
  </si>
  <si>
    <r>
      <t>Цоколь здания алюминиевый, выполнен из гладкого алюминия 1,9 мм, внутренний каркас из стальной оцинкованной трубы.</t>
    </r>
    <r>
      <rPr>
        <b/>
        <sz val="14"/>
        <rFont val="Arial"/>
        <family val="2"/>
        <charset val="204"/>
      </rPr>
      <t xml:space="preserve"> </t>
    </r>
  </si>
  <si>
    <r>
      <t>Знак накладной на фризе навеса из  формованного Senosana. Корпус знака из алюминия с полимерным покрытием белого цвета, внутренняя подсветка осуществляется  светодиодами.</t>
    </r>
    <r>
      <rPr>
        <b/>
        <sz val="14"/>
        <rFont val="Arial"/>
        <family val="2"/>
        <charset val="204"/>
      </rPr>
      <t xml:space="preserve"> </t>
    </r>
    <r>
      <rPr>
        <sz val="14"/>
        <rFont val="Arial"/>
        <family val="2"/>
        <charset val="204"/>
      </rPr>
      <t xml:space="preserve">
</t>
    </r>
  </si>
  <si>
    <r>
      <t xml:space="preserve">Врезные буквы </t>
    </r>
    <r>
      <rPr>
        <b/>
        <sz val="14"/>
        <rFont val="Arial"/>
        <family val="2"/>
        <charset val="204"/>
      </rPr>
      <t>"SINOOIL"</t>
    </r>
    <r>
      <rPr>
        <sz val="14"/>
        <rFont val="Arial"/>
        <family val="2"/>
        <charset val="204"/>
      </rPr>
      <t xml:space="preserve"> во фриз навеса из формованного пластика, внутренняя подсветка осуществляется  светодиодами.</t>
    </r>
  </si>
  <si>
    <t>задняя стенка фриза и логотип 1 шт</t>
  </si>
  <si>
    <r>
      <t xml:space="preserve">Фриз навеса комбинированный трехсоставной, состоит из алюминиевых панелей тощиной - 1,8 мм, с полимерным покрытием - белого и красного цвета Подконструкции выполнены из стальной оцинкованной трубы.высота </t>
    </r>
    <r>
      <rPr>
        <b/>
        <sz val="14"/>
        <rFont val="Arial"/>
        <family val="2"/>
        <charset val="204"/>
      </rPr>
      <t>1200мм</t>
    </r>
    <r>
      <rPr>
        <sz val="14"/>
        <rFont val="Arial"/>
        <family val="2"/>
        <charset val="204"/>
      </rPr>
      <t xml:space="preserve"> (развертка белой части 700мм, развертка красной части - 1000мм)</t>
    </r>
  </si>
  <si>
    <t>считаем как один фриз бело-красный-белый трехсоставной</t>
  </si>
  <si>
    <r>
      <t>Изготавливается из профилированной нержавеющей стали толщиной 2 мм, высотой 200 мм, ширина по основанию 1200 мм, вальцованный, с каркасом под заливку бетоном. Каркас изготавливается из черного металла. 3</t>
    </r>
    <r>
      <rPr>
        <b/>
        <sz val="14"/>
        <rFont val="Arial"/>
        <family val="2"/>
        <charset val="204"/>
      </rPr>
      <t xml:space="preserve"> шт по 6200мм</t>
    </r>
  </si>
  <si>
    <r>
      <t xml:space="preserve">Стела ценовая высотой 8200 мм на </t>
    </r>
    <r>
      <rPr>
        <b/>
        <sz val="14"/>
        <rFont val="Arial"/>
        <family val="2"/>
        <charset val="204"/>
      </rPr>
      <t>6 видов топлива  и бегущей строкой.</t>
    </r>
    <r>
      <rPr>
        <sz val="14"/>
        <rFont val="Arial"/>
        <family val="2"/>
        <charset val="204"/>
      </rPr>
      <t>Панели стелы выполнены из алюминия европейского стандарта с полимерным покрытием. Панель с логотипом и надписью "SINOOIL"  выполнены из плоского беломолочного акрила с аппликацией</t>
    </r>
  </si>
  <si>
    <t xml:space="preserve">ВСЕГО: ПО РЕКЛАМНОМУ ОФОРМЛЕНИЮ И ОБЛИЦОВКЕ АЗС (здание операторной 312 м2, навес на 4 ТРК 460 м2,  островок  ДТ, электронная стела, стела-маяк) </t>
  </si>
  <si>
    <r>
      <rPr>
        <b/>
        <sz val="14"/>
        <rFont val="Arial"/>
        <family val="2"/>
        <charset val="204"/>
      </rPr>
      <t>Требования к основным материалам:
Алюминий:</t>
    </r>
    <r>
      <rPr>
        <sz val="14"/>
        <rFont val="Arial"/>
        <family val="2"/>
        <charset val="204"/>
      </rPr>
      <t xml:space="preserve"> сплав системы Al-Mn (3103 Н24),DIN EN 485-1,2,4; EN 515, EN 573-3, качество поверхности гарантировано прохождением не менее 30-валковой правильной системы, высокое качество обработки поверхности — глянец по замерам глоссметра не ниже 80 %.
</t>
    </r>
    <r>
      <rPr>
        <b/>
        <sz val="14"/>
        <rFont val="Arial"/>
        <family val="2"/>
        <charset val="204"/>
      </rPr>
      <t xml:space="preserve">Полимерное покрытие: </t>
    </r>
    <r>
      <rPr>
        <sz val="14"/>
        <rFont val="Arial"/>
        <family val="2"/>
        <charset val="204"/>
      </rPr>
      <t xml:space="preserve">
Поверхности алюминиевых изделий покрываются полиэфирным полимером архитектурной серии, толщина покрытия 70 мкм, допустимое отклонение по всей поверхности не выше 10 мкм, качество адгезии 1 балл.</t>
    </r>
    <r>
      <rPr>
        <b/>
        <sz val="14"/>
        <rFont val="Arial"/>
        <family val="2"/>
        <charset val="204"/>
      </rPr>
      <t xml:space="preserve"> Предварительная обработка и нанесение автоматические, проводятся в заводских условиях. </t>
    </r>
    <r>
      <rPr>
        <sz val="14"/>
        <rFont val="Arial"/>
        <family val="2"/>
        <charset val="204"/>
      </rPr>
      <t>Требование по соответствию фирменных цветов — отклонение не более 4 % от шкалы Pantone при  аппаратных замерах. Гарантированная степень сохранения цвета —</t>
    </r>
    <r>
      <rPr>
        <b/>
        <sz val="14"/>
        <rFont val="Arial"/>
        <family val="2"/>
        <charset val="204"/>
      </rPr>
      <t xml:space="preserve"> не более 20 % выцветания в течение 10 лет согласно сертификата производителя покрытия.</t>
    </r>
    <r>
      <rPr>
        <sz val="14"/>
        <rFont val="Arial"/>
        <family val="2"/>
        <charset val="204"/>
      </rPr>
      <t xml:space="preserve">
</t>
    </r>
    <r>
      <rPr>
        <b/>
        <sz val="14"/>
        <rFont val="Arial"/>
        <family val="2"/>
        <charset val="204"/>
      </rPr>
      <t xml:space="preserve">Пластики: </t>
    </r>
    <r>
      <rPr>
        <sz val="14"/>
        <rFont val="Arial"/>
        <family val="2"/>
        <charset val="204"/>
      </rPr>
      <t xml:space="preserve">Экструдированный бело-молочный Plexiglas или прозрачный ПММА толщиной 3мм со светопроницаемостью не ниже 92 % или 30 %, соответственно. Для штробы применяется  литой  беломолочный ПММА Plexiglas . Спецсорта, удовлетворяющие повышенным требованиям к температурным колебаниям под нагрузкой или к коррозионной среде.  Сертифицированные DIN EN ISO 9001 (качество) и DIN EN ISO 14001 (окружающая среда). 
</t>
    </r>
    <r>
      <rPr>
        <b/>
        <sz val="14"/>
        <rFont val="Arial"/>
        <family val="2"/>
        <charset val="204"/>
      </rPr>
      <t>LED подсветка:</t>
    </r>
    <r>
      <rPr>
        <sz val="14"/>
        <rFont val="Arial"/>
        <family val="2"/>
        <charset val="204"/>
      </rPr>
      <t xml:space="preserve">
Выполняется с применением светодиодов производства </t>
    </r>
    <r>
      <rPr>
        <b/>
        <sz val="14"/>
        <rFont val="Arial"/>
        <family val="2"/>
        <charset val="204"/>
      </rPr>
      <t>CREE</t>
    </r>
    <r>
      <rPr>
        <sz val="14"/>
        <rFont val="Arial"/>
        <family val="2"/>
        <charset val="204"/>
      </rPr>
      <t xml:space="preserve">. Цвет  согласно фирменной графике. Питание каждой цепочки светодиодов – через стабилизатор тока. Источники питания, специально спроектированы для  применения  уличных конструкциях  на светодиодах , степень защиты от воздействия окружающей среды IP65-67, рабочий диапазон температур –30—+50 0С.
</t>
    </r>
    <r>
      <rPr>
        <b/>
        <sz val="14"/>
        <rFont val="Arial"/>
        <family val="2"/>
        <charset val="204"/>
      </rPr>
      <t xml:space="preserve">Метизы: </t>
    </r>
    <r>
      <rPr>
        <sz val="14"/>
        <rFont val="Arial"/>
        <family val="2"/>
        <charset val="204"/>
      </rPr>
      <t xml:space="preserve">нержавеющая сталь с белым цинковым покрытием. Соответствуют стандартам DIN: болты DIN 931, 933, 912 класс прочности 8,8; винты DIN 7985, 965, 966; гайки DIN 934 класс прочности 8,8; гайки колпачковые из нержавеющей стали DIN 917; саморезы DIN 7504, 7973
</t>
    </r>
  </si>
  <si>
    <r>
      <rPr>
        <b/>
        <sz val="16"/>
        <rFont val="Arial"/>
        <family val="2"/>
        <charset val="204"/>
      </rPr>
      <t>Срок изготовления</t>
    </r>
    <r>
      <rPr>
        <b/>
        <u/>
        <sz val="16"/>
        <rFont val="Arial"/>
        <family val="2"/>
        <charset val="204"/>
      </rPr>
      <t xml:space="preserve"> </t>
    </r>
    <r>
      <rPr>
        <b/>
        <u/>
        <sz val="16"/>
        <color indexed="10"/>
        <rFont val="Arial"/>
        <family val="2"/>
        <charset val="204"/>
      </rPr>
      <t>45 рабочих дней</t>
    </r>
    <r>
      <rPr>
        <b/>
        <sz val="16"/>
        <color indexed="10"/>
        <rFont val="Arial"/>
        <family val="2"/>
        <charset val="204"/>
      </rPr>
      <t xml:space="preserve"> </t>
    </r>
    <r>
      <rPr>
        <sz val="16"/>
        <rFont val="Arial"/>
        <family val="2"/>
        <charset val="204"/>
      </rPr>
      <t xml:space="preserve">с момента подписания договора, получения предоплаты и проведения фактических замеров по объекту. </t>
    </r>
  </si>
  <si>
    <r>
      <rPr>
        <b/>
        <u/>
        <sz val="16"/>
        <rFont val="Arial"/>
        <family val="2"/>
        <charset val="204"/>
      </rPr>
      <t>Для замеров требуется :</t>
    </r>
    <r>
      <rPr>
        <b/>
        <sz val="16"/>
        <rFont val="Arial"/>
        <family val="2"/>
        <charset val="204"/>
      </rPr>
      <t xml:space="preserve"> 1) готовность каркаса здания с кровельным комплектом и наружными оконно-дверными системами 2) готовность металлоконструкцияи навеса с кровельным комплектом 3) вышка-тур или лестница</t>
    </r>
  </si>
  <si>
    <r>
      <t xml:space="preserve">Условия оплаты </t>
    </r>
    <r>
      <rPr>
        <b/>
        <u/>
        <sz val="16"/>
        <color indexed="10"/>
        <rFont val="Arial"/>
        <family val="2"/>
        <charset val="204"/>
      </rPr>
      <t>(НОВОЕ ПРЕДЛОЖЕНИЕ):</t>
    </r>
  </si>
  <si>
    <r>
      <rPr>
        <b/>
        <sz val="16"/>
        <color indexed="10"/>
        <rFont val="Arial"/>
        <family val="2"/>
        <charset val="204"/>
      </rPr>
      <t>Аванс   30 %</t>
    </r>
    <r>
      <rPr>
        <sz val="16"/>
        <color indexed="10"/>
        <rFont val="Arial"/>
        <family val="2"/>
        <charset val="204"/>
      </rPr>
      <t xml:space="preserve"> (в течении 10 рабочих дней с момента подписания договора и выставления счета на оплату)</t>
    </r>
  </si>
  <si>
    <r>
      <rPr>
        <b/>
        <sz val="16"/>
        <color indexed="10"/>
        <rFont val="Arial"/>
        <family val="2"/>
        <charset val="204"/>
      </rPr>
      <t>Оплата 40 %</t>
    </r>
    <r>
      <rPr>
        <sz val="16"/>
        <color indexed="10"/>
        <rFont val="Arial"/>
        <family val="2"/>
        <charset val="204"/>
      </rPr>
      <t xml:space="preserve"> (в течении 10 рабочих дней с момента получения продукции на объекте и подписание накладных)</t>
    </r>
  </si>
  <si>
    <r>
      <rPr>
        <b/>
        <sz val="16"/>
        <color indexed="10"/>
        <rFont val="Arial"/>
        <family val="2"/>
        <charset val="204"/>
      </rPr>
      <t>Оплата 30 %</t>
    </r>
    <r>
      <rPr>
        <sz val="16"/>
        <color indexed="10"/>
        <rFont val="Arial"/>
        <family val="2"/>
        <charset val="204"/>
      </rPr>
      <t xml:space="preserve"> (в течении 10 рабочих дней с момента подписания Акта выполенных работ)</t>
    </r>
  </si>
  <si>
    <r>
      <rPr>
        <b/>
        <sz val="16"/>
        <rFont val="Arial"/>
        <family val="2"/>
        <charset val="204"/>
      </rPr>
      <t xml:space="preserve">Срок гарантии на поставленную продукцию </t>
    </r>
    <r>
      <rPr>
        <sz val="16"/>
        <rFont val="Arial"/>
        <family val="2"/>
        <charset val="204"/>
      </rPr>
      <t xml:space="preserve">- 24 меясяца  с момента поставки, сборки Продукции на объекте и подписания Акта выполненных работ. </t>
    </r>
  </si>
  <si>
    <t>Цена, за ед р. без НДС</t>
  </si>
  <si>
    <t xml:space="preserve">Покупатель:                                                                                                                                           Поставщик:
Заместитель генерального директора                                                                                                   Заместитель генерального директора
__________________Чжан И                                                                                                                      ______________Клементьев А.Г
М.П.                                                                                                                                                        М.П
</t>
  </si>
  <si>
    <t>ВСЕГО: ПО РЕКЛАМНОМУ ОФОРМЛЕНИЮ И ОБЛИЦОВКЕ АЗС (здание операторной 312 м2, навес на 4 ТРК 460 м2,  островок  ДТ, электронная стела, стела-маяк)</t>
  </si>
  <si>
    <t>к договору №SО_________________________</t>
  </si>
  <si>
    <t>от "___"____________________________________</t>
  </si>
  <si>
    <t>на разработку, сборку и поставку оборудования</t>
  </si>
  <si>
    <t>Адрес АЗС</t>
  </si>
  <si>
    <t>Наименование оборудования</t>
  </si>
  <si>
    <t>Фото оборудования</t>
  </si>
  <si>
    <t>Техническое задание на поставку Холодильного Оборудования.</t>
  </si>
  <si>
    <t>Форма для заполнения поставщиком</t>
  </si>
  <si>
    <t>Ед.изм</t>
  </si>
  <si>
    <t>Цена за ед. в тенге с ндс</t>
  </si>
  <si>
    <t>Сумма в тенге с ндс</t>
  </si>
  <si>
    <t>Наименование участника</t>
  </si>
  <si>
    <t>шт.</t>
  </si>
  <si>
    <t>Итого за оборудование</t>
  </si>
  <si>
    <t>Итого за доставку, разгрузку и установку</t>
  </si>
  <si>
    <t>Гарантия на оборудование</t>
  </si>
  <si>
    <t>Срок поставки</t>
  </si>
  <si>
    <t>Условия оплаты</t>
  </si>
  <si>
    <t>Всего  за оборудование</t>
  </si>
  <si>
    <t>Всего за доставку, разгрузку и установку</t>
  </si>
  <si>
    <t>ВСЕГО с ндс  12%</t>
  </si>
  <si>
    <t>Всего с ндс по Шымкентскому филиалу</t>
  </si>
  <si>
    <t>Шымкентский филиал ТОО "Sinooil"</t>
  </si>
  <si>
    <t>АЗС №2 - город Шымкент, Аль-Фарабийский район, улица Мадели-Кожа угол улицы Казиева, 1/14</t>
  </si>
  <si>
    <t>АЗС №4 - Туркестанская область, Сарыагашский район, сельский округ Жибек-Жолы</t>
  </si>
  <si>
    <t xml:space="preserve">АЗС №26 - Туркестанская область, город Туркестан, трасса Кызылорда, квартал 093, участок 2464 </t>
  </si>
  <si>
    <t xml:space="preserve"> АЗС №2 - город Шымкент, Аль-Фарабийский район, улица Мадели-Кожа угол улицы Казиева, 1/14</t>
  </si>
  <si>
    <t>Кондитерская холодильная витрина закрытая</t>
  </si>
  <si>
    <t xml:space="preserve">Печь конвекционная </t>
  </si>
  <si>
    <t>Тип: холодильная кондитерская витрина (остеклённая со всех сторон). Полки 3-4 шт. стеклянные, с возможностью регулировки по высоте. Подсветка LED для каждой полке. 
Панорамное остекление (фронтальное и боковое). Каркас из металла или алюминиевого профиля с антикоррозийным покрытием. Дверцы для загрузки продукции распашные с задней  стороны. 
Напряжение: 220В, 50Гц
Размер:  1000*650*1200 .  Цвет: черный.   Встроенный агрегат.</t>
  </si>
  <si>
    <t xml:space="preserve">Печь конвекционная электр.серии XFT 113 UNOX S.p.A.        
Цвет:  темный серный. 
Электрическая конвекционная печь. Вместимость не менее 3 противней. Температурный диапазон +30  +260 С. Управление механическое. Количество вентилятора 2. Таймер до 120 минут. Подсветка камеры галогенная. Материал камеры нержавеющая сталь. Дверь фронтальная двойное стекло. Габариты компактные настольные.
Напряжение: 220В, 50Гц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</si>
</sst>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₽_-;\-* #,##0.00\ _₽_-;_-* &quot;-&quot;??\ _₽_-;_-@_-"/>
    <numFmt numFmtId="165" formatCode="_-* #,##0.00_р_._-;\-* #,##0.00_р_._-;_-* &quot;-&quot;??_р_._-;_-@_-"/>
  </numFmts>
  <fonts count="59" x14ac:knownFonts="1">
    <font>
      <sz val="10"/>
      <name val="Arial CYR"/>
    </font>
    <font>
      <sz val="10"/>
      <name val="Helv"/>
    </font>
    <font>
      <sz val="16"/>
      <name val="Arial"/>
      <family val="2"/>
      <charset val="204"/>
    </font>
    <font>
      <sz val="10"/>
      <name val="Arial"/>
      <family val="2"/>
      <charset val="204"/>
    </font>
    <font>
      <b/>
      <sz val="16"/>
      <name val="Arial"/>
      <family val="2"/>
      <charset val="204"/>
    </font>
    <font>
      <sz val="10"/>
      <name val="Arial CYR"/>
    </font>
    <font>
      <b/>
      <sz val="10"/>
      <name val="Arial"/>
      <family val="2"/>
      <charset val="204"/>
    </font>
    <font>
      <b/>
      <sz val="14"/>
      <color indexed="40"/>
      <name val="Arial"/>
      <family val="2"/>
      <charset val="204"/>
    </font>
    <font>
      <sz val="12"/>
      <name val="Arial"/>
      <family val="2"/>
      <charset val="204"/>
    </font>
    <font>
      <sz val="18"/>
      <name val="Arial"/>
      <family val="2"/>
      <charset val="204"/>
    </font>
    <font>
      <b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i/>
      <sz val="12"/>
      <color indexed="10"/>
      <name val="Arial"/>
      <family val="2"/>
      <charset val="204"/>
    </font>
    <font>
      <b/>
      <u/>
      <sz val="12"/>
      <name val="Arial"/>
      <family val="2"/>
      <charset val="204"/>
    </font>
    <font>
      <sz val="12"/>
      <color indexed="10"/>
      <name val="Arial"/>
      <family val="2"/>
      <charset val="204"/>
    </font>
    <font>
      <i/>
      <sz val="12"/>
      <name val="Arial"/>
      <family val="2"/>
      <charset val="204"/>
    </font>
    <font>
      <b/>
      <sz val="12"/>
      <color indexed="4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Arial"/>
      <family val="2"/>
      <charset val="204"/>
    </font>
    <font>
      <b/>
      <i/>
      <sz val="15"/>
      <name val="Arial"/>
      <family val="2"/>
      <charset val="204"/>
    </font>
    <font>
      <b/>
      <i/>
      <sz val="15"/>
      <color indexed="10"/>
      <name val="Arial"/>
      <family val="2"/>
      <charset val="204"/>
    </font>
    <font>
      <b/>
      <i/>
      <sz val="14"/>
      <name val="Arial"/>
      <family val="2"/>
      <charset val="204"/>
    </font>
    <font>
      <b/>
      <sz val="14"/>
      <name val="Arial"/>
      <family val="2"/>
      <charset val="204"/>
    </font>
    <font>
      <b/>
      <i/>
      <sz val="16"/>
      <name val="Arial"/>
      <family val="2"/>
      <charset val="204"/>
    </font>
    <font>
      <b/>
      <sz val="18"/>
      <name val="Arial"/>
      <family val="2"/>
      <charset val="204"/>
    </font>
    <font>
      <b/>
      <u/>
      <sz val="16"/>
      <name val="Arial"/>
      <family val="2"/>
      <charset val="204"/>
    </font>
    <font>
      <b/>
      <u/>
      <sz val="16"/>
      <color indexed="10"/>
      <name val="Arial"/>
      <family val="2"/>
      <charset val="204"/>
    </font>
    <font>
      <b/>
      <sz val="16"/>
      <color indexed="10"/>
      <name val="Arial"/>
      <family val="2"/>
      <charset val="204"/>
    </font>
    <font>
      <sz val="16"/>
      <color indexed="10"/>
      <name val="Arial"/>
      <family val="2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8" tint="-0.249977111117893"/>
      <name val="Arial"/>
      <family val="2"/>
      <charset val="204"/>
    </font>
    <font>
      <sz val="12"/>
      <color theme="8" tint="-0.249977111117893"/>
      <name val="Arial"/>
      <family val="2"/>
      <charset val="204"/>
    </font>
    <font>
      <b/>
      <u val="singleAccounting"/>
      <sz val="12"/>
      <color rgb="FFFF0000"/>
      <name val="Arial"/>
      <family val="2"/>
      <charset val="204"/>
    </font>
    <font>
      <b/>
      <u/>
      <sz val="12"/>
      <color rgb="FFFF0000"/>
      <name val="Arial"/>
      <family val="2"/>
      <charset val="204"/>
    </font>
    <font>
      <b/>
      <u/>
      <sz val="14"/>
      <color rgb="FFFF0000"/>
      <name val="Arial"/>
      <family val="2"/>
      <charset val="204"/>
    </font>
    <font>
      <b/>
      <sz val="12"/>
      <color rgb="FFFF0000"/>
      <name val="Arial Cyr"/>
      <charset val="204"/>
    </font>
    <font>
      <b/>
      <sz val="12"/>
      <color rgb="FFFF0000"/>
      <name val="Times New Roman"/>
      <family val="1"/>
      <charset val="204"/>
    </font>
    <font>
      <b/>
      <sz val="17"/>
      <color theme="8" tint="-0.249977111117893"/>
      <name val="Arial"/>
      <family val="2"/>
      <charset val="204"/>
    </font>
    <font>
      <sz val="17"/>
      <color theme="8" tint="-0.249977111117893"/>
      <name val="Arial"/>
      <family val="2"/>
      <charset val="204"/>
    </font>
    <font>
      <b/>
      <i/>
      <sz val="15"/>
      <color rgb="FFFF0000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u val="singleAccounting"/>
      <sz val="18"/>
      <color rgb="FFFF0000"/>
      <name val="Arial"/>
      <family val="2"/>
      <charset val="204"/>
    </font>
    <font>
      <b/>
      <sz val="16"/>
      <color rgb="FFFF0000"/>
      <name val="Arial"/>
      <family val="2"/>
      <charset val="204"/>
    </font>
    <font>
      <sz val="16"/>
      <color rgb="FFFF0000"/>
      <name val="Arial"/>
      <family val="2"/>
      <charset val="204"/>
    </font>
    <font>
      <u/>
      <sz val="14"/>
      <color rgb="FFFF0000"/>
      <name val="Arial"/>
      <family val="2"/>
      <charset val="204"/>
    </font>
    <font>
      <b/>
      <u/>
      <sz val="18"/>
      <color theme="1"/>
      <name val="Times New Roman"/>
      <family val="1"/>
      <charset val="204"/>
    </font>
    <font>
      <sz val="12"/>
      <color rgb="FFFF0000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14"/>
      <color rgb="FFFF0000"/>
      <name val="Times New Roman"/>
      <family val="1"/>
      <charset val="204"/>
    </font>
    <font>
      <u/>
      <sz val="14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8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5" fillId="0" borderId="0"/>
    <xf numFmtId="0" fontId="34" fillId="0" borderId="0"/>
    <xf numFmtId="0" fontId="17" fillId="0" borderId="0"/>
    <xf numFmtId="0" fontId="1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34" fillId="0" borderId="0" applyFont="0" applyFill="0" applyBorder="0" applyAlignment="0" applyProtection="0"/>
  </cellStyleXfs>
  <cellXfs count="220">
    <xf numFmtId="0" fontId="0" fillId="0" borderId="0" xfId="0"/>
    <xf numFmtId="0" fontId="2" fillId="0" borderId="0" xfId="4" applyFont="1" applyFill="1"/>
    <xf numFmtId="0" fontId="3" fillId="0" borderId="0" xfId="4" applyFont="1" applyFill="1"/>
    <xf numFmtId="0" fontId="4" fillId="0" borderId="0" xfId="4" applyFont="1" applyFill="1"/>
    <xf numFmtId="0" fontId="3" fillId="0" borderId="0" xfId="4" applyFont="1" applyFill="1" applyAlignment="1">
      <alignment wrapText="1"/>
    </xf>
    <xf numFmtId="0" fontId="3" fillId="0" borderId="0" xfId="4" applyFont="1" applyFill="1" applyAlignment="1">
      <alignment horizontal="center" vertical="center" wrapText="1"/>
    </xf>
    <xf numFmtId="0" fontId="6" fillId="0" borderId="0" xfId="4" applyFont="1" applyFill="1" applyAlignment="1">
      <alignment horizontal="center" vertical="center" wrapText="1"/>
    </xf>
    <xf numFmtId="0" fontId="6" fillId="0" borderId="0" xfId="4" applyFont="1" applyFill="1" applyAlignment="1">
      <alignment wrapText="1"/>
    </xf>
    <xf numFmtId="0" fontId="7" fillId="0" borderId="0" xfId="4" applyFont="1" applyFill="1" applyAlignment="1">
      <alignment horizontal="center" vertical="center" wrapText="1"/>
    </xf>
    <xf numFmtId="0" fontId="7" fillId="0" borderId="0" xfId="4" applyFont="1" applyFill="1" applyAlignment="1">
      <alignment wrapText="1"/>
    </xf>
    <xf numFmtId="0" fontId="8" fillId="0" borderId="1" xfId="0" applyFont="1" applyFill="1" applyBorder="1" applyAlignment="1">
      <alignment horizontal="left" vertical="center" wrapText="1"/>
    </xf>
    <xf numFmtId="0" fontId="2" fillId="2" borderId="0" xfId="4" applyFont="1" applyFill="1" applyAlignment="1">
      <alignment horizontal="center" vertical="center" wrapText="1"/>
    </xf>
    <xf numFmtId="0" fontId="2" fillId="2" borderId="0" xfId="4" applyFont="1" applyFill="1" applyAlignment="1">
      <alignment wrapText="1"/>
    </xf>
    <xf numFmtId="0" fontId="9" fillId="3" borderId="0" xfId="4" applyFont="1" applyFill="1" applyAlignment="1">
      <alignment horizontal="center" vertical="center" wrapText="1"/>
    </xf>
    <xf numFmtId="0" fontId="2" fillId="3" borderId="0" xfId="4" applyFont="1" applyFill="1" applyAlignment="1">
      <alignment horizontal="center" vertical="center" wrapText="1"/>
    </xf>
    <xf numFmtId="0" fontId="8" fillId="0" borderId="0" xfId="4" applyFont="1" applyFill="1"/>
    <xf numFmtId="0" fontId="8" fillId="0" borderId="0" xfId="4" applyFont="1" applyFill="1" applyAlignment="1">
      <alignment horizontal="left" vertical="center"/>
    </xf>
    <xf numFmtId="0" fontId="8" fillId="0" borderId="0" xfId="4" applyFont="1" applyFill="1" applyAlignment="1">
      <alignment horizontal="center" vertical="center"/>
    </xf>
    <xf numFmtId="0" fontId="8" fillId="0" borderId="0" xfId="4" applyFont="1" applyFill="1" applyAlignment="1">
      <alignment horizontal="center"/>
    </xf>
    <xf numFmtId="0" fontId="35" fillId="0" borderId="0" xfId="4" applyFont="1" applyFill="1" applyAlignment="1">
      <alignment horizontal="left" vertical="center"/>
    </xf>
    <xf numFmtId="0" fontId="36" fillId="0" borderId="0" xfId="4" applyFont="1" applyFill="1"/>
    <xf numFmtId="0" fontId="10" fillId="0" borderId="0" xfId="4" applyFont="1" applyFill="1"/>
    <xf numFmtId="2" fontId="8" fillId="0" borderId="0" xfId="4" applyNumberFormat="1" applyFont="1" applyFill="1"/>
    <xf numFmtId="0" fontId="10" fillId="0" borderId="0" xfId="4" applyFont="1" applyFill="1" applyAlignment="1">
      <alignment horizontal="center" vertical="center"/>
    </xf>
    <xf numFmtId="0" fontId="10" fillId="0" borderId="0" xfId="4" applyFont="1" applyFill="1" applyAlignment="1">
      <alignment horizontal="center"/>
    </xf>
    <xf numFmtId="0" fontId="11" fillId="0" borderId="1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65" fontId="8" fillId="0" borderId="1" xfId="5" applyFont="1" applyFill="1" applyBorder="1" applyAlignment="1">
      <alignment horizontal="center" vertical="center"/>
    </xf>
    <xf numFmtId="9" fontId="8" fillId="0" borderId="1" xfId="5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wrapText="1"/>
    </xf>
    <xf numFmtId="0" fontId="10" fillId="0" borderId="1" xfId="4" applyFont="1" applyFill="1" applyBorder="1" applyAlignment="1">
      <alignment vertical="center" wrapText="1"/>
    </xf>
    <xf numFmtId="165" fontId="10" fillId="0" borderId="1" xfId="4" applyNumberFormat="1" applyFont="1" applyFill="1" applyBorder="1" applyAlignment="1">
      <alignment vertical="center" wrapText="1"/>
    </xf>
    <xf numFmtId="0" fontId="10" fillId="0" borderId="2" xfId="4" applyFont="1" applyFill="1" applyBorder="1" applyAlignment="1">
      <alignment vertical="center" wrapText="1"/>
    </xf>
    <xf numFmtId="165" fontId="10" fillId="0" borderId="1" xfId="5" applyFont="1" applyFill="1" applyBorder="1" applyAlignment="1">
      <alignment horizontal="center" vertical="center"/>
    </xf>
    <xf numFmtId="0" fontId="10" fillId="0" borderId="2" xfId="4" applyFont="1" applyFill="1" applyBorder="1" applyAlignment="1">
      <alignment horizontal="left" vertical="center" wrapText="1"/>
    </xf>
    <xf numFmtId="0" fontId="8" fillId="0" borderId="1" xfId="4" applyFont="1" applyFill="1" applyBorder="1" applyAlignment="1">
      <alignment vertical="center" wrapText="1"/>
    </xf>
    <xf numFmtId="165" fontId="10" fillId="0" borderId="1" xfId="5" applyFont="1" applyFill="1" applyBorder="1" applyAlignment="1">
      <alignment vertical="center" wrapText="1"/>
    </xf>
    <xf numFmtId="165" fontId="37" fillId="0" borderId="1" xfId="4" applyNumberFormat="1" applyFont="1" applyFill="1" applyBorder="1" applyAlignment="1">
      <alignment vertical="center" wrapText="1"/>
    </xf>
    <xf numFmtId="9" fontId="38" fillId="0" borderId="1" xfId="5" applyNumberFormat="1" applyFont="1" applyFill="1" applyBorder="1" applyAlignment="1">
      <alignment horizontal="center" vertical="center"/>
    </xf>
    <xf numFmtId="165" fontId="37" fillId="0" borderId="1" xfId="5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2" fontId="10" fillId="0" borderId="0" xfId="4" applyNumberFormat="1" applyFont="1" applyFill="1" applyAlignment="1">
      <alignment horizontal="left"/>
    </xf>
    <xf numFmtId="0" fontId="10" fillId="0" borderId="0" xfId="0" applyFont="1" applyFill="1"/>
    <xf numFmtId="0" fontId="10" fillId="0" borderId="0" xfId="4" applyFont="1" applyFill="1" applyAlignment="1">
      <alignment horizontal="left" vertical="center"/>
    </xf>
    <xf numFmtId="0" fontId="11" fillId="0" borderId="0" xfId="4" applyFont="1" applyFill="1" applyAlignment="1">
      <alignment horizontal="left" vertical="center"/>
    </xf>
    <xf numFmtId="0" fontId="15" fillId="0" borderId="0" xfId="4" applyFont="1" applyFill="1"/>
    <xf numFmtId="2" fontId="8" fillId="0" borderId="0" xfId="4" applyNumberFormat="1" applyFont="1" applyFill="1" applyAlignment="1">
      <alignment horizontal="center"/>
    </xf>
    <xf numFmtId="0" fontId="16" fillId="0" borderId="0" xfId="4" applyFont="1" applyFill="1" applyBorder="1" applyAlignment="1">
      <alignment horizontal="left" vertical="center" wrapText="1"/>
    </xf>
    <xf numFmtId="0" fontId="16" fillId="0" borderId="0" xfId="4" applyFont="1" applyFill="1" applyBorder="1" applyAlignment="1">
      <alignment horizontal="center" vertical="center" wrapText="1"/>
    </xf>
    <xf numFmtId="2" fontId="16" fillId="0" borderId="0" xfId="0" applyNumberFormat="1" applyFont="1" applyFill="1" applyBorder="1" applyAlignment="1">
      <alignment horizontal="center" vertical="center"/>
    </xf>
    <xf numFmtId="0" fontId="18" fillId="0" borderId="0" xfId="3" applyFont="1" applyAlignment="1">
      <alignment horizontal="center" vertical="center"/>
    </xf>
    <xf numFmtId="0" fontId="17" fillId="0" borderId="0" xfId="3"/>
    <xf numFmtId="0" fontId="39" fillId="4" borderId="0" xfId="4" applyFont="1" applyFill="1" applyAlignment="1">
      <alignment horizontal="center" vertical="center"/>
    </xf>
    <xf numFmtId="0" fontId="40" fillId="0" borderId="0" xfId="3" applyFont="1" applyFill="1"/>
    <xf numFmtId="4" fontId="41" fillId="0" borderId="0" xfId="3" applyNumberFormat="1" applyFont="1" applyFill="1"/>
    <xf numFmtId="165" fontId="20" fillId="0" borderId="1" xfId="5" applyFont="1" applyFill="1" applyBorder="1" applyAlignment="1">
      <alignment horizontal="center" vertical="center"/>
    </xf>
    <xf numFmtId="0" fontId="2" fillId="3" borderId="0" xfId="4" applyFont="1" applyFill="1" applyAlignment="1">
      <alignment horizontal="center" vertical="center" wrapText="1"/>
    </xf>
    <xf numFmtId="0" fontId="2" fillId="0" borderId="0" xfId="4" applyFont="1" applyFill="1" applyAlignment="1">
      <alignment horizontal="left" vertical="center"/>
    </xf>
    <xf numFmtId="0" fontId="2" fillId="0" borderId="0" xfId="4" applyFont="1" applyFill="1" applyAlignment="1">
      <alignment horizontal="center" vertical="center"/>
    </xf>
    <xf numFmtId="0" fontId="2" fillId="0" borderId="0" xfId="4" applyFont="1" applyFill="1" applyAlignment="1">
      <alignment horizontal="center"/>
    </xf>
    <xf numFmtId="0" fontId="42" fillId="0" borderId="0" xfId="4" applyFont="1" applyFill="1" applyAlignment="1">
      <alignment horizontal="left" vertical="center"/>
    </xf>
    <xf numFmtId="0" fontId="43" fillId="0" borderId="0" xfId="4" applyFont="1" applyFill="1"/>
    <xf numFmtId="0" fontId="43" fillId="0" borderId="0" xfId="4" applyFont="1" applyFill="1" applyAlignment="1">
      <alignment horizontal="center" vertical="center"/>
    </xf>
    <xf numFmtId="2" fontId="2" fillId="0" borderId="0" xfId="4" applyNumberFormat="1" applyFont="1" applyFill="1"/>
    <xf numFmtId="2" fontId="4" fillId="0" borderId="0" xfId="4" applyNumberFormat="1" applyFont="1" applyFill="1" applyAlignment="1"/>
    <xf numFmtId="0" fontId="4" fillId="0" borderId="0" xfId="4" applyFont="1" applyFill="1" applyAlignment="1">
      <alignment horizontal="center" vertical="center"/>
    </xf>
    <xf numFmtId="0" fontId="4" fillId="0" borderId="0" xfId="4" applyFont="1" applyFill="1" applyAlignment="1">
      <alignment horizontal="center"/>
    </xf>
    <xf numFmtId="0" fontId="6" fillId="0" borderId="0" xfId="4" applyFont="1" applyFill="1"/>
    <xf numFmtId="0" fontId="21" fillId="0" borderId="1" xfId="4" applyFont="1" applyFill="1" applyBorder="1" applyAlignment="1">
      <alignment horizontal="center" vertical="center" wrapText="1"/>
    </xf>
    <xf numFmtId="0" fontId="21" fillId="0" borderId="1" xfId="4" applyFont="1" applyFill="1" applyBorder="1" applyAlignment="1">
      <alignment horizontal="center" vertical="center"/>
    </xf>
    <xf numFmtId="0" fontId="44" fillId="0" borderId="1" xfId="4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165" fontId="45" fillId="0" borderId="1" xfId="0" applyNumberFormat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9" fontId="20" fillId="0" borderId="1" xfId="5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wrapText="1"/>
    </xf>
    <xf numFmtId="0" fontId="24" fillId="0" borderId="1" xfId="4" applyFont="1" applyFill="1" applyBorder="1" applyAlignment="1">
      <alignment horizontal="left" vertical="center" wrapText="1"/>
    </xf>
    <xf numFmtId="0" fontId="24" fillId="0" borderId="1" xfId="4" applyFont="1" applyFill="1" applyBorder="1" applyAlignment="1">
      <alignment vertical="center" wrapText="1"/>
    </xf>
    <xf numFmtId="165" fontId="4" fillId="0" borderId="1" xfId="4" applyNumberFormat="1" applyFont="1" applyFill="1" applyBorder="1" applyAlignment="1">
      <alignment vertical="center" wrapText="1"/>
    </xf>
    <xf numFmtId="0" fontId="24" fillId="0" borderId="2" xfId="4" applyFont="1" applyFill="1" applyBorder="1" applyAlignment="1">
      <alignment vertical="center" wrapText="1"/>
    </xf>
    <xf numFmtId="165" fontId="4" fillId="0" borderId="1" xfId="5" applyFont="1" applyFill="1" applyBorder="1" applyAlignment="1">
      <alignment horizontal="center" vertical="center"/>
    </xf>
    <xf numFmtId="0" fontId="24" fillId="0" borderId="3" xfId="4" applyFont="1" applyFill="1" applyBorder="1" applyAlignment="1">
      <alignment horizontal="left" vertical="center" wrapText="1"/>
    </xf>
    <xf numFmtId="0" fontId="24" fillId="0" borderId="2" xfId="4" applyFont="1" applyFill="1" applyBorder="1" applyAlignment="1">
      <alignment horizontal="left" vertical="center" wrapText="1"/>
    </xf>
    <xf numFmtId="0" fontId="4" fillId="0" borderId="2" xfId="4" applyFont="1" applyFill="1" applyBorder="1" applyAlignment="1">
      <alignment horizontal="left" vertical="center" wrapText="1"/>
    </xf>
    <xf numFmtId="165" fontId="26" fillId="0" borderId="1" xfId="4" applyNumberFormat="1" applyFont="1" applyFill="1" applyBorder="1" applyAlignment="1">
      <alignment vertical="center" wrapText="1"/>
    </xf>
    <xf numFmtId="0" fontId="4" fillId="0" borderId="1" xfId="4" applyFont="1" applyFill="1" applyBorder="1" applyAlignment="1">
      <alignment vertical="center" wrapText="1"/>
    </xf>
    <xf numFmtId="165" fontId="26" fillId="0" borderId="1" xfId="5" applyFont="1" applyFill="1" applyBorder="1" applyAlignment="1">
      <alignment horizontal="center" vertical="center"/>
    </xf>
    <xf numFmtId="0" fontId="2" fillId="0" borderId="2" xfId="4" applyFont="1" applyFill="1" applyBorder="1" applyAlignment="1">
      <alignment horizontal="left" vertical="center" wrapText="1"/>
    </xf>
    <xf numFmtId="0" fontId="2" fillId="0" borderId="1" xfId="4" applyFont="1" applyFill="1" applyBorder="1" applyAlignment="1">
      <alignment vertical="center" wrapText="1"/>
    </xf>
    <xf numFmtId="165" fontId="4" fillId="0" borderId="1" xfId="5" applyFont="1" applyFill="1" applyBorder="1" applyAlignment="1">
      <alignment vertical="center" wrapText="1"/>
    </xf>
    <xf numFmtId="165" fontId="46" fillId="0" borderId="1" xfId="4" applyNumberFormat="1" applyFont="1" applyFill="1" applyBorder="1" applyAlignment="1">
      <alignment vertical="center" wrapText="1"/>
    </xf>
    <xf numFmtId="9" fontId="47" fillId="0" borderId="1" xfId="4" applyNumberFormat="1" applyFont="1" applyFill="1" applyBorder="1" applyAlignment="1">
      <alignment vertical="center" wrapText="1"/>
    </xf>
    <xf numFmtId="165" fontId="46" fillId="0" borderId="1" xfId="5" applyFont="1" applyFill="1" applyBorder="1" applyAlignment="1">
      <alignment horizontal="center" vertical="center"/>
    </xf>
    <xf numFmtId="0" fontId="3" fillId="0" borderId="0" xfId="4" applyFont="1" applyFill="1" applyBorder="1" applyAlignment="1">
      <alignment horizontal="left" vertical="center"/>
    </xf>
    <xf numFmtId="0" fontId="3" fillId="0" borderId="0" xfId="4" applyFont="1" applyFill="1" applyAlignment="1">
      <alignment horizontal="left" vertical="center" wrapText="1"/>
    </xf>
    <xf numFmtId="0" fontId="3" fillId="0" borderId="0" xfId="4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horizontal="left" vertical="center" wrapText="1"/>
    </xf>
    <xf numFmtId="165" fontId="3" fillId="0" borderId="0" xfId="4" applyNumberFormat="1" applyFont="1" applyFill="1" applyBorder="1" applyAlignment="1">
      <alignment horizontal="justify" vertical="center" wrapText="1"/>
    </xf>
    <xf numFmtId="0" fontId="20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8" fillId="0" borderId="0" xfId="0" applyFont="1" applyFill="1" applyBorder="1" applyAlignment="1">
      <alignment horizontal="left" vertical="top" wrapText="1"/>
    </xf>
    <xf numFmtId="0" fontId="9" fillId="0" borderId="0" xfId="4" applyFont="1" applyFill="1" applyAlignment="1">
      <alignment horizontal="center"/>
    </xf>
    <xf numFmtId="2" fontId="9" fillId="0" borderId="0" xfId="4" applyNumberFormat="1" applyFont="1" applyFill="1"/>
    <xf numFmtId="2" fontId="26" fillId="0" borderId="0" xfId="4" applyNumberFormat="1" applyFont="1" applyFill="1" applyAlignment="1">
      <alignment horizontal="left"/>
    </xf>
    <xf numFmtId="0" fontId="26" fillId="0" borderId="0" xfId="0" applyFont="1" applyFill="1"/>
    <xf numFmtId="0" fontId="26" fillId="0" borderId="0" xfId="4" applyFont="1" applyFill="1" applyAlignment="1">
      <alignment horizontal="left" vertical="center"/>
    </xf>
    <xf numFmtId="0" fontId="26" fillId="0" borderId="0" xfId="4" applyFont="1" applyFill="1" applyAlignment="1">
      <alignment horizontal="center" vertical="center"/>
    </xf>
    <xf numFmtId="0" fontId="26" fillId="0" borderId="0" xfId="4" applyFont="1" applyFill="1" applyAlignment="1">
      <alignment horizontal="center"/>
    </xf>
    <xf numFmtId="0" fontId="26" fillId="0" borderId="0" xfId="4" applyFont="1" applyFill="1"/>
    <xf numFmtId="0" fontId="7" fillId="0" borderId="0" xfId="4" applyFont="1" applyFill="1" applyBorder="1" applyAlignment="1">
      <alignment horizontal="left" vertical="center" wrapText="1"/>
    </xf>
    <xf numFmtId="0" fontId="7" fillId="0" borderId="0" xfId="4" applyFont="1" applyFill="1" applyBorder="1" applyAlignment="1">
      <alignment horizontal="center" vertical="center" wrapText="1"/>
    </xf>
    <xf numFmtId="2" fontId="7" fillId="0" borderId="0" xfId="0" applyNumberFormat="1" applyFont="1" applyFill="1" applyBorder="1" applyAlignment="1">
      <alignment horizontal="center" vertical="center"/>
    </xf>
    <xf numFmtId="0" fontId="3" fillId="0" borderId="0" xfId="4" applyFont="1" applyFill="1" applyAlignment="1">
      <alignment horizontal="left" vertical="center"/>
    </xf>
    <xf numFmtId="0" fontId="3" fillId="0" borderId="0" xfId="4" applyFont="1" applyFill="1" applyAlignment="1">
      <alignment horizontal="center" vertical="center"/>
    </xf>
    <xf numFmtId="0" fontId="3" fillId="0" borderId="0" xfId="4" applyFont="1" applyFill="1" applyAlignment="1">
      <alignment horizontal="center"/>
    </xf>
    <xf numFmtId="0" fontId="49" fillId="0" borderId="0" xfId="4" applyFont="1" applyFill="1"/>
    <xf numFmtId="0" fontId="52" fillId="0" borderId="0" xfId="4" applyFont="1" applyFill="1" applyAlignment="1">
      <alignment vertical="center" wrapText="1"/>
    </xf>
    <xf numFmtId="0" fontId="54" fillId="0" borderId="0" xfId="4" applyFont="1" applyFill="1"/>
    <xf numFmtId="4" fontId="55" fillId="6" borderId="1" xfId="4" applyNumberFormat="1" applyFont="1" applyFill="1" applyBorder="1" applyAlignment="1">
      <alignment horizontal="center" vertical="center" wrapText="1"/>
    </xf>
    <xf numFmtId="4" fontId="33" fillId="0" borderId="1" xfId="0" applyNumberFormat="1" applyFont="1" applyFill="1" applyBorder="1" applyAlignment="1">
      <alignment horizontal="center" vertical="center" wrapText="1"/>
    </xf>
    <xf numFmtId="4" fontId="3" fillId="0" borderId="0" xfId="4" applyNumberFormat="1" applyFont="1" applyFill="1"/>
    <xf numFmtId="0" fontId="18" fillId="0" borderId="0" xfId="4" applyFont="1" applyFill="1"/>
    <xf numFmtId="0" fontId="56" fillId="0" borderId="0" xfId="4" applyFont="1" applyFill="1"/>
    <xf numFmtId="0" fontId="18" fillId="0" borderId="0" xfId="4" applyFont="1" applyFill="1" applyAlignment="1">
      <alignment wrapText="1"/>
    </xf>
    <xf numFmtId="0" fontId="31" fillId="0" borderId="1" xfId="0" applyFont="1" applyFill="1" applyBorder="1" applyAlignment="1">
      <alignment horizontal="center" vertical="center" wrapText="1"/>
    </xf>
    <xf numFmtId="0" fontId="32" fillId="5" borderId="5" xfId="4" applyFont="1" applyFill="1" applyBorder="1" applyAlignment="1">
      <alignment horizontal="right" vertical="center"/>
    </xf>
    <xf numFmtId="0" fontId="32" fillId="5" borderId="3" xfId="4" applyFont="1" applyFill="1" applyBorder="1" applyAlignment="1">
      <alignment horizontal="right" vertical="center"/>
    </xf>
    <xf numFmtId="0" fontId="32" fillId="5" borderId="2" xfId="4" applyFont="1" applyFill="1" applyBorder="1" applyAlignment="1">
      <alignment horizontal="right" vertical="center"/>
    </xf>
    <xf numFmtId="4" fontId="31" fillId="5" borderId="5" xfId="0" applyNumberFormat="1" applyFont="1" applyFill="1" applyBorder="1" applyAlignment="1">
      <alignment horizontal="center" vertical="center" wrapText="1"/>
    </xf>
    <xf numFmtId="4" fontId="31" fillId="5" borderId="2" xfId="0" applyNumberFormat="1" applyFont="1" applyFill="1" applyBorder="1" applyAlignment="1">
      <alignment horizontal="center" vertical="center" wrapText="1"/>
    </xf>
    <xf numFmtId="4" fontId="41" fillId="5" borderId="5" xfId="0" applyNumberFormat="1" applyFont="1" applyFill="1" applyBorder="1" applyAlignment="1">
      <alignment horizontal="center" vertical="center" wrapText="1"/>
    </xf>
    <xf numFmtId="4" fontId="41" fillId="5" borderId="2" xfId="0" applyNumberFormat="1" applyFont="1" applyFill="1" applyBorder="1" applyAlignment="1">
      <alignment horizontal="center" vertical="center" wrapText="1"/>
    </xf>
    <xf numFmtId="0" fontId="58" fillId="0" borderId="0" xfId="4" applyFont="1" applyFill="1" applyAlignment="1">
      <alignment horizontal="center" vertical="center"/>
    </xf>
    <xf numFmtId="0" fontId="2" fillId="0" borderId="4" xfId="4" applyFont="1" applyFill="1" applyBorder="1" applyAlignment="1">
      <alignment horizontal="center"/>
    </xf>
    <xf numFmtId="0" fontId="8" fillId="0" borderId="0" xfId="4" applyFont="1" applyFill="1" applyAlignment="1">
      <alignment horizontal="center"/>
    </xf>
    <xf numFmtId="0" fontId="55" fillId="6" borderId="1" xfId="4" applyFont="1" applyFill="1" applyBorder="1" applyAlignment="1">
      <alignment horizontal="center" vertical="center" wrapText="1"/>
    </xf>
    <xf numFmtId="0" fontId="55" fillId="6" borderId="9" xfId="4" applyFont="1" applyFill="1" applyBorder="1" applyAlignment="1">
      <alignment horizontal="center" vertical="center" wrapText="1"/>
    </xf>
    <xf numFmtId="0" fontId="55" fillId="6" borderId="10" xfId="4" applyFont="1" applyFill="1" applyBorder="1" applyAlignment="1">
      <alignment horizontal="center" vertical="center" wrapText="1"/>
    </xf>
    <xf numFmtId="0" fontId="55" fillId="6" borderId="9" xfId="4" applyFont="1" applyFill="1" applyBorder="1" applyAlignment="1">
      <alignment horizontal="center" vertical="center"/>
    </xf>
    <xf numFmtId="0" fontId="55" fillId="6" borderId="10" xfId="4" applyFont="1" applyFill="1" applyBorder="1" applyAlignment="1">
      <alignment horizontal="center" vertical="center"/>
    </xf>
    <xf numFmtId="4" fontId="55" fillId="6" borderId="5" xfId="4" applyNumberFormat="1" applyFont="1" applyFill="1" applyBorder="1" applyAlignment="1">
      <alignment horizontal="center" vertical="center" wrapText="1"/>
    </xf>
    <xf numFmtId="4" fontId="55" fillId="6" borderId="2" xfId="4" applyNumberFormat="1" applyFont="1" applyFill="1" applyBorder="1" applyAlignment="1">
      <alignment horizontal="center" vertical="center" wrapText="1"/>
    </xf>
    <xf numFmtId="0" fontId="50" fillId="0" borderId="0" xfId="4" applyFont="1" applyFill="1" applyAlignment="1">
      <alignment horizontal="center" vertical="center"/>
    </xf>
    <xf numFmtId="4" fontId="53" fillId="6" borderId="5" xfId="0" applyNumberFormat="1" applyFont="1" applyFill="1" applyBorder="1" applyAlignment="1">
      <alignment horizontal="right" vertical="center" wrapText="1" shrinkToFit="1"/>
    </xf>
    <xf numFmtId="4" fontId="53" fillId="6" borderId="2" xfId="0" applyNumberFormat="1" applyFont="1" applyFill="1" applyBorder="1" applyAlignment="1">
      <alignment horizontal="right" vertical="center" wrapText="1" shrinkToFit="1"/>
    </xf>
    <xf numFmtId="4" fontId="53" fillId="6" borderId="5" xfId="0" applyNumberFormat="1" applyFont="1" applyFill="1" applyBorder="1" applyAlignment="1">
      <alignment horizontal="right" vertical="center" wrapText="1"/>
    </xf>
    <xf numFmtId="4" fontId="53" fillId="6" borderId="2" xfId="0" applyNumberFormat="1" applyFont="1" applyFill="1" applyBorder="1" applyAlignment="1">
      <alignment horizontal="right" vertical="center" wrapText="1"/>
    </xf>
    <xf numFmtId="4" fontId="53" fillId="6" borderId="5" xfId="4" applyNumberFormat="1" applyFont="1" applyFill="1" applyBorder="1" applyAlignment="1">
      <alignment horizontal="right" vertical="center"/>
    </xf>
    <xf numFmtId="4" fontId="53" fillId="6" borderId="2" xfId="4" applyNumberFormat="1" applyFont="1" applyFill="1" applyBorder="1" applyAlignment="1">
      <alignment horizontal="right" vertical="center"/>
    </xf>
    <xf numFmtId="0" fontId="53" fillId="6" borderId="5" xfId="4" applyFont="1" applyFill="1" applyBorder="1" applyAlignment="1">
      <alignment horizontal="right" vertical="center"/>
    </xf>
    <xf numFmtId="0" fontId="53" fillId="6" borderId="3" xfId="4" applyFont="1" applyFill="1" applyBorder="1" applyAlignment="1">
      <alignment horizontal="right" vertical="center"/>
    </xf>
    <xf numFmtId="0" fontId="53" fillId="6" borderId="2" xfId="4" applyFont="1" applyFill="1" applyBorder="1" applyAlignment="1">
      <alignment horizontal="right" vertical="center"/>
    </xf>
    <xf numFmtId="0" fontId="57" fillId="7" borderId="5" xfId="4" applyFont="1" applyFill="1" applyBorder="1" applyAlignment="1">
      <alignment horizontal="center" vertical="center" wrapText="1"/>
    </xf>
    <xf numFmtId="0" fontId="57" fillId="7" borderId="3" xfId="4" applyFont="1" applyFill="1" applyBorder="1" applyAlignment="1">
      <alignment horizontal="center" vertical="center" wrapText="1"/>
    </xf>
    <xf numFmtId="0" fontId="33" fillId="0" borderId="9" xfId="4" applyFont="1" applyFill="1" applyBorder="1" applyAlignment="1">
      <alignment horizontal="center" vertical="center"/>
    </xf>
    <xf numFmtId="0" fontId="33" fillId="0" borderId="11" xfId="4" applyFont="1" applyFill="1" applyBorder="1" applyAlignment="1">
      <alignment horizontal="center" vertical="center"/>
    </xf>
    <xf numFmtId="0" fontId="33" fillId="0" borderId="10" xfId="4" applyFont="1" applyFill="1" applyBorder="1" applyAlignment="1">
      <alignment horizontal="center" vertical="center"/>
    </xf>
    <xf numFmtId="0" fontId="55" fillId="0" borderId="9" xfId="0" applyFont="1" applyFill="1" applyBorder="1" applyAlignment="1">
      <alignment horizontal="center" vertical="center" wrapText="1"/>
    </xf>
    <xf numFmtId="0" fontId="55" fillId="0" borderId="11" xfId="0" applyFont="1" applyFill="1" applyBorder="1" applyAlignment="1">
      <alignment horizontal="center" vertical="center" wrapText="1"/>
    </xf>
    <xf numFmtId="0" fontId="55" fillId="0" borderId="10" xfId="0" applyFont="1" applyFill="1" applyBorder="1" applyAlignment="1">
      <alignment horizontal="center" vertical="center" wrapText="1"/>
    </xf>
    <xf numFmtId="0" fontId="31" fillId="0" borderId="9" xfId="0" applyFont="1" applyFill="1" applyBorder="1" applyAlignment="1">
      <alignment horizontal="center" vertical="top" wrapText="1"/>
    </xf>
    <xf numFmtId="0" fontId="31" fillId="0" borderId="11" xfId="0" applyFont="1" applyFill="1" applyBorder="1" applyAlignment="1">
      <alignment horizontal="center" vertical="top" wrapText="1"/>
    </xf>
    <xf numFmtId="0" fontId="31" fillId="0" borderId="10" xfId="0" applyFont="1" applyFill="1" applyBorder="1" applyAlignment="1">
      <alignment horizontal="center" vertical="top" wrapText="1"/>
    </xf>
    <xf numFmtId="0" fontId="33" fillId="0" borderId="9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 wrapText="1"/>
    </xf>
    <xf numFmtId="0" fontId="33" fillId="0" borderId="10" xfId="0" applyFont="1" applyFill="1" applyBorder="1" applyAlignment="1">
      <alignment horizontal="center" vertical="center" wrapText="1"/>
    </xf>
    <xf numFmtId="0" fontId="2" fillId="3" borderId="6" xfId="4" applyFont="1" applyFill="1" applyBorder="1" applyAlignment="1">
      <alignment horizontal="center" vertical="center" wrapText="1"/>
    </xf>
    <xf numFmtId="0" fontId="2" fillId="3" borderId="0" xfId="4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left" vertical="center" wrapText="1"/>
    </xf>
    <xf numFmtId="0" fontId="11" fillId="4" borderId="1" xfId="4" applyFont="1" applyFill="1" applyBorder="1" applyAlignment="1">
      <alignment horizontal="center" vertical="center"/>
    </xf>
    <xf numFmtId="0" fontId="10" fillId="4" borderId="1" xfId="4" applyFont="1" applyFill="1" applyBorder="1" applyAlignment="1">
      <alignment horizontal="center" vertical="center"/>
    </xf>
    <xf numFmtId="0" fontId="2" fillId="3" borderId="0" xfId="4" applyFont="1" applyFill="1" applyAlignment="1">
      <alignment horizontal="center" vertical="center" wrapText="1"/>
    </xf>
    <xf numFmtId="0" fontId="19" fillId="0" borderId="0" xfId="3" applyFont="1" applyAlignment="1">
      <alignment horizontal="right"/>
    </xf>
    <xf numFmtId="0" fontId="13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left" vertical="top" wrapText="1"/>
    </xf>
    <xf numFmtId="0" fontId="51" fillId="0" borderId="0" xfId="0" applyFont="1" applyFill="1" applyBorder="1" applyAlignment="1">
      <alignment horizontal="left" vertical="top" wrapText="1"/>
    </xf>
    <xf numFmtId="0" fontId="10" fillId="0" borderId="5" xfId="4" applyFont="1" applyFill="1" applyBorder="1" applyAlignment="1">
      <alignment horizontal="left" vertical="center" wrapText="1"/>
    </xf>
    <xf numFmtId="0" fontId="10" fillId="0" borderId="3" xfId="4" applyFont="1" applyFill="1" applyBorder="1" applyAlignment="1">
      <alignment horizontal="left" vertical="center" wrapText="1"/>
    </xf>
    <xf numFmtId="0" fontId="10" fillId="0" borderId="2" xfId="4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11" fillId="0" borderId="1" xfId="4" applyFont="1" applyFill="1" applyBorder="1" applyAlignment="1">
      <alignment horizontal="center" vertical="center"/>
    </xf>
    <xf numFmtId="0" fontId="10" fillId="0" borderId="1" xfId="4" applyFont="1" applyFill="1" applyBorder="1" applyAlignment="1">
      <alignment horizontal="center" vertical="center"/>
    </xf>
    <xf numFmtId="0" fontId="8" fillId="0" borderId="5" xfId="4" applyFont="1" applyFill="1" applyBorder="1" applyAlignment="1">
      <alignment horizontal="left" vertical="center" wrapText="1"/>
    </xf>
    <xf numFmtId="0" fontId="8" fillId="0" borderId="3" xfId="4" applyFont="1" applyFill="1" applyBorder="1" applyAlignment="1">
      <alignment horizontal="left" vertical="center" wrapText="1"/>
    </xf>
    <xf numFmtId="0" fontId="8" fillId="0" borderId="2" xfId="4" applyFont="1" applyFill="1" applyBorder="1" applyAlignment="1">
      <alignment horizontal="left" vertical="center" wrapText="1"/>
    </xf>
    <xf numFmtId="0" fontId="8" fillId="0" borderId="1" xfId="4" applyFont="1" applyFill="1" applyBorder="1" applyAlignment="1">
      <alignment horizontal="left" vertical="center" wrapText="1"/>
    </xf>
    <xf numFmtId="0" fontId="10" fillId="0" borderId="0" xfId="4" applyFont="1" applyFill="1" applyAlignment="1">
      <alignment horizontal="left"/>
    </xf>
    <xf numFmtId="0" fontId="26" fillId="0" borderId="0" xfId="4" applyFont="1" applyFill="1" applyAlignment="1">
      <alignment horizontal="left"/>
    </xf>
    <xf numFmtId="0" fontId="27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30" fillId="0" borderId="0" xfId="0" applyFont="1" applyFill="1" applyBorder="1" applyAlignment="1">
      <alignment horizontal="left" vertical="top" wrapText="1"/>
    </xf>
    <xf numFmtId="0" fontId="48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24" fillId="0" borderId="5" xfId="4" applyFont="1" applyFill="1" applyBorder="1" applyAlignment="1">
      <alignment horizontal="left" vertical="center" wrapText="1"/>
    </xf>
    <xf numFmtId="0" fontId="24" fillId="0" borderId="3" xfId="4" applyFont="1" applyFill="1" applyBorder="1" applyAlignment="1">
      <alignment horizontal="left" vertical="center" wrapText="1"/>
    </xf>
    <xf numFmtId="0" fontId="25" fillId="4" borderId="1" xfId="4" applyFont="1" applyFill="1" applyBorder="1" applyAlignment="1">
      <alignment horizontal="center" vertical="center"/>
    </xf>
    <xf numFmtId="0" fontId="4" fillId="4" borderId="1" xfId="4" applyFont="1" applyFill="1" applyBorder="1" applyAlignment="1">
      <alignment horizontal="center" vertical="center"/>
    </xf>
    <xf numFmtId="0" fontId="4" fillId="0" borderId="5" xfId="4" applyFont="1" applyFill="1" applyBorder="1" applyAlignment="1">
      <alignment horizontal="left" vertical="center" wrapText="1"/>
    </xf>
    <xf numFmtId="0" fontId="4" fillId="0" borderId="3" xfId="4" applyFont="1" applyFill="1" applyBorder="1" applyAlignment="1">
      <alignment horizontal="left" vertical="center" wrapText="1"/>
    </xf>
    <xf numFmtId="0" fontId="4" fillId="0" borderId="2" xfId="4" applyFont="1" applyFill="1" applyBorder="1" applyAlignment="1">
      <alignment horizontal="left" vertical="center" wrapText="1"/>
    </xf>
    <xf numFmtId="0" fontId="2" fillId="0" borderId="5" xfId="4" applyFont="1" applyFill="1" applyBorder="1" applyAlignment="1">
      <alignment horizontal="left" vertical="center" wrapText="1"/>
    </xf>
    <xf numFmtId="0" fontId="2" fillId="0" borderId="3" xfId="4" applyFont="1" applyFill="1" applyBorder="1" applyAlignment="1">
      <alignment horizontal="left" vertical="center" wrapText="1"/>
    </xf>
    <xf numFmtId="0" fontId="2" fillId="0" borderId="2" xfId="4" applyFont="1" applyFill="1" applyBorder="1" applyAlignment="1">
      <alignment horizontal="left" vertical="center" wrapText="1"/>
    </xf>
    <xf numFmtId="0" fontId="20" fillId="0" borderId="1" xfId="4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top" wrapText="1"/>
    </xf>
    <xf numFmtId="0" fontId="20" fillId="0" borderId="8" xfId="0" applyFont="1" applyFill="1" applyBorder="1" applyAlignment="1">
      <alignment horizontal="left" vertical="top" wrapText="1"/>
    </xf>
    <xf numFmtId="0" fontId="23" fillId="4" borderId="1" xfId="4" applyFont="1" applyFill="1" applyBorder="1" applyAlignment="1">
      <alignment horizontal="center" vertical="center"/>
    </xf>
    <xf numFmtId="0" fontId="24" fillId="4" borderId="1" xfId="4" applyFont="1" applyFill="1" applyBorder="1" applyAlignment="1">
      <alignment horizontal="center" vertical="center"/>
    </xf>
    <xf numFmtId="0" fontId="4" fillId="0" borderId="0" xfId="4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2" fillId="0" borderId="0" xfId="4" applyFont="1" applyFill="1" applyAlignment="1">
      <alignment horizontal="center"/>
    </xf>
    <xf numFmtId="0" fontId="23" fillId="0" borderId="1" xfId="4" applyFont="1" applyFill="1" applyBorder="1" applyAlignment="1">
      <alignment horizontal="center" vertical="center"/>
    </xf>
    <xf numFmtId="0" fontId="24" fillId="0" borderId="1" xfId="4" applyFont="1" applyFill="1" applyBorder="1" applyAlignment="1">
      <alignment horizontal="center" vertical="center"/>
    </xf>
    <xf numFmtId="0" fontId="24" fillId="0" borderId="1" xfId="4" applyFont="1" applyFill="1" applyBorder="1" applyAlignment="1">
      <alignment horizontal="left" vertical="center" wrapText="1"/>
    </xf>
    <xf numFmtId="0" fontId="24" fillId="0" borderId="2" xfId="4" applyFont="1" applyFill="1" applyBorder="1" applyAlignment="1">
      <alignment horizontal="left" vertical="center" wrapText="1"/>
    </xf>
  </cellXfs>
  <cellStyles count="8">
    <cellStyle name="Обычный" xfId="0" builtinId="0"/>
    <cellStyle name="Обычный 2" xfId="1"/>
    <cellStyle name="Обычный 3" xfId="2"/>
    <cellStyle name="Обычный_rezkomp" xfId="3"/>
    <cellStyle name="Стиль 1" xfId="4"/>
    <cellStyle name="Финансовый" xfId="5" builtinId="3"/>
    <cellStyle name="Финансовый 2" xfId="6"/>
    <cellStyle name="Финансовый 3" xfId="7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</dxfs>
  <tableStyles count="1" defaultTableStyle="TableStyleMedium2" defaultPivotStyle="PivotStyleLight16">
    <tableStyle name="Стиль таблицы 1" pivot="0" count="1">
      <tableStyleElement type="wholeTabl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jpeg"/><Relationship Id="rId13" Type="http://schemas.openxmlformats.org/officeDocument/2006/relationships/image" Target="../media/image20.jpeg"/><Relationship Id="rId18" Type="http://schemas.openxmlformats.org/officeDocument/2006/relationships/image" Target="../media/image4.jpeg"/><Relationship Id="rId26" Type="http://schemas.openxmlformats.org/officeDocument/2006/relationships/image" Target="../media/image31.png"/><Relationship Id="rId3" Type="http://schemas.openxmlformats.org/officeDocument/2006/relationships/image" Target="../media/image10.jpeg"/><Relationship Id="rId21" Type="http://schemas.openxmlformats.org/officeDocument/2006/relationships/image" Target="../media/image26.jpeg"/><Relationship Id="rId7" Type="http://schemas.openxmlformats.org/officeDocument/2006/relationships/image" Target="../media/image14.jpeg"/><Relationship Id="rId12" Type="http://schemas.openxmlformats.org/officeDocument/2006/relationships/image" Target="../media/image19.jpeg"/><Relationship Id="rId17" Type="http://schemas.openxmlformats.org/officeDocument/2006/relationships/image" Target="../media/image3.jpeg"/><Relationship Id="rId25" Type="http://schemas.openxmlformats.org/officeDocument/2006/relationships/image" Target="../media/image30.png"/><Relationship Id="rId2" Type="http://schemas.openxmlformats.org/officeDocument/2006/relationships/image" Target="../media/image2.jpeg"/><Relationship Id="rId16" Type="http://schemas.openxmlformats.org/officeDocument/2006/relationships/image" Target="../media/image23.jpeg"/><Relationship Id="rId20" Type="http://schemas.openxmlformats.org/officeDocument/2006/relationships/image" Target="../media/image25.png"/><Relationship Id="rId29" Type="http://schemas.openxmlformats.org/officeDocument/2006/relationships/image" Target="../media/image34.png"/><Relationship Id="rId1" Type="http://schemas.openxmlformats.org/officeDocument/2006/relationships/image" Target="../media/image1.jpeg"/><Relationship Id="rId6" Type="http://schemas.openxmlformats.org/officeDocument/2006/relationships/image" Target="../media/image13.jpeg"/><Relationship Id="rId11" Type="http://schemas.openxmlformats.org/officeDocument/2006/relationships/image" Target="../media/image18.png"/><Relationship Id="rId24" Type="http://schemas.openxmlformats.org/officeDocument/2006/relationships/image" Target="../media/image29.png"/><Relationship Id="rId5" Type="http://schemas.openxmlformats.org/officeDocument/2006/relationships/image" Target="../media/image12.jpeg"/><Relationship Id="rId15" Type="http://schemas.openxmlformats.org/officeDocument/2006/relationships/image" Target="../media/image22.png"/><Relationship Id="rId23" Type="http://schemas.openxmlformats.org/officeDocument/2006/relationships/image" Target="../media/image28.png"/><Relationship Id="rId28" Type="http://schemas.openxmlformats.org/officeDocument/2006/relationships/image" Target="../media/image33.png"/><Relationship Id="rId10" Type="http://schemas.openxmlformats.org/officeDocument/2006/relationships/image" Target="../media/image17.png"/><Relationship Id="rId19" Type="http://schemas.openxmlformats.org/officeDocument/2006/relationships/image" Target="../media/image24.png"/><Relationship Id="rId4" Type="http://schemas.openxmlformats.org/officeDocument/2006/relationships/image" Target="../media/image11.jpeg"/><Relationship Id="rId9" Type="http://schemas.openxmlformats.org/officeDocument/2006/relationships/image" Target="../media/image16.png"/><Relationship Id="rId14" Type="http://schemas.openxmlformats.org/officeDocument/2006/relationships/image" Target="../media/image21.png"/><Relationship Id="rId22" Type="http://schemas.openxmlformats.org/officeDocument/2006/relationships/image" Target="../media/image27.jpeg"/><Relationship Id="rId27" Type="http://schemas.openxmlformats.org/officeDocument/2006/relationships/image" Target="../media/image32.png"/><Relationship Id="rId30" Type="http://schemas.openxmlformats.org/officeDocument/2006/relationships/image" Target="../media/image35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0.jpeg"/><Relationship Id="rId13" Type="http://schemas.openxmlformats.org/officeDocument/2006/relationships/image" Target="../media/image20.jpeg"/><Relationship Id="rId18" Type="http://schemas.openxmlformats.org/officeDocument/2006/relationships/image" Target="../media/image4.jpeg"/><Relationship Id="rId26" Type="http://schemas.openxmlformats.org/officeDocument/2006/relationships/image" Target="../media/image50.png"/><Relationship Id="rId3" Type="http://schemas.openxmlformats.org/officeDocument/2006/relationships/image" Target="../media/image36.jpeg"/><Relationship Id="rId21" Type="http://schemas.openxmlformats.org/officeDocument/2006/relationships/image" Target="../media/image45.jpeg"/><Relationship Id="rId7" Type="http://schemas.openxmlformats.org/officeDocument/2006/relationships/image" Target="../media/image14.jpeg"/><Relationship Id="rId12" Type="http://schemas.openxmlformats.org/officeDocument/2006/relationships/image" Target="../media/image19.jpeg"/><Relationship Id="rId17" Type="http://schemas.openxmlformats.org/officeDocument/2006/relationships/image" Target="../media/image3.jpeg"/><Relationship Id="rId25" Type="http://schemas.openxmlformats.org/officeDocument/2006/relationships/image" Target="../media/image49.png"/><Relationship Id="rId2" Type="http://schemas.openxmlformats.org/officeDocument/2006/relationships/image" Target="../media/image2.jpeg"/><Relationship Id="rId16" Type="http://schemas.openxmlformats.org/officeDocument/2006/relationships/image" Target="../media/image42.png"/><Relationship Id="rId20" Type="http://schemas.openxmlformats.org/officeDocument/2006/relationships/image" Target="../media/image44.png"/><Relationship Id="rId29" Type="http://schemas.openxmlformats.org/officeDocument/2006/relationships/image" Target="../media/image52.png"/><Relationship Id="rId1" Type="http://schemas.openxmlformats.org/officeDocument/2006/relationships/image" Target="../media/image1.jpeg"/><Relationship Id="rId6" Type="http://schemas.openxmlformats.org/officeDocument/2006/relationships/image" Target="../media/image39.jpeg"/><Relationship Id="rId11" Type="http://schemas.openxmlformats.org/officeDocument/2006/relationships/image" Target="../media/image18.png"/><Relationship Id="rId24" Type="http://schemas.openxmlformats.org/officeDocument/2006/relationships/image" Target="../media/image48.png"/><Relationship Id="rId5" Type="http://schemas.openxmlformats.org/officeDocument/2006/relationships/image" Target="../media/image38.jpeg"/><Relationship Id="rId15" Type="http://schemas.openxmlformats.org/officeDocument/2006/relationships/image" Target="../media/image22.png"/><Relationship Id="rId23" Type="http://schemas.openxmlformats.org/officeDocument/2006/relationships/image" Target="../media/image47.png"/><Relationship Id="rId28" Type="http://schemas.openxmlformats.org/officeDocument/2006/relationships/image" Target="../media/image33.png"/><Relationship Id="rId10" Type="http://schemas.openxmlformats.org/officeDocument/2006/relationships/image" Target="../media/image41.png"/><Relationship Id="rId19" Type="http://schemas.openxmlformats.org/officeDocument/2006/relationships/image" Target="../media/image43.png"/><Relationship Id="rId4" Type="http://schemas.openxmlformats.org/officeDocument/2006/relationships/image" Target="../media/image37.jpeg"/><Relationship Id="rId9" Type="http://schemas.openxmlformats.org/officeDocument/2006/relationships/image" Target="../media/image16.png"/><Relationship Id="rId14" Type="http://schemas.openxmlformats.org/officeDocument/2006/relationships/image" Target="../media/image21.png"/><Relationship Id="rId22" Type="http://schemas.openxmlformats.org/officeDocument/2006/relationships/image" Target="../media/image46.jpeg"/><Relationship Id="rId27" Type="http://schemas.openxmlformats.org/officeDocument/2006/relationships/image" Target="../media/image51.png"/><Relationship Id="rId30" Type="http://schemas.openxmlformats.org/officeDocument/2006/relationships/image" Target="../media/image5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1089660</xdr:colOff>
      <xdr:row>6</xdr:row>
      <xdr:rowOff>0</xdr:rowOff>
    </xdr:from>
    <xdr:to>
      <xdr:col>3</xdr:col>
      <xdr:colOff>1996440</xdr:colOff>
      <xdr:row>6</xdr:row>
      <xdr:rowOff>0</xdr:rowOff>
    </xdr:to>
    <xdr:pic>
      <xdr:nvPicPr>
        <xdr:cNvPr id="1025" name="Рисунок 61" descr="Копия указатель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7180" y="1584960"/>
          <a:ext cx="9067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1607820</xdr:colOff>
      <xdr:row>6</xdr:row>
      <xdr:rowOff>0</xdr:rowOff>
    </xdr:from>
    <xdr:to>
      <xdr:col>3</xdr:col>
      <xdr:colOff>2286000</xdr:colOff>
      <xdr:row>6</xdr:row>
      <xdr:rowOff>0</xdr:rowOff>
    </xdr:to>
    <xdr:pic>
      <xdr:nvPicPr>
        <xdr:cNvPr id="1026" name="Рисунок 62" descr="Копия ушки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5340" y="1584960"/>
          <a:ext cx="6781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1607820</xdr:colOff>
      <xdr:row>6</xdr:row>
      <xdr:rowOff>0</xdr:rowOff>
    </xdr:from>
    <xdr:to>
      <xdr:col>3</xdr:col>
      <xdr:colOff>2286000</xdr:colOff>
      <xdr:row>6</xdr:row>
      <xdr:rowOff>0</xdr:rowOff>
    </xdr:to>
    <xdr:pic>
      <xdr:nvPicPr>
        <xdr:cNvPr id="1027" name="Рисунок 62" descr="Копия ушки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5340" y="1584960"/>
          <a:ext cx="6781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1607820</xdr:colOff>
      <xdr:row>6</xdr:row>
      <xdr:rowOff>0</xdr:rowOff>
    </xdr:from>
    <xdr:to>
      <xdr:col>3</xdr:col>
      <xdr:colOff>2278380</xdr:colOff>
      <xdr:row>6</xdr:row>
      <xdr:rowOff>0</xdr:rowOff>
    </xdr:to>
    <xdr:pic>
      <xdr:nvPicPr>
        <xdr:cNvPr id="1028" name="Рисунок 62" descr="Копия ушки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5340" y="1584960"/>
          <a:ext cx="6705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502920</xdr:colOff>
      <xdr:row>6</xdr:row>
      <xdr:rowOff>0</xdr:rowOff>
    </xdr:from>
    <xdr:to>
      <xdr:col>4</xdr:col>
      <xdr:colOff>1973580</xdr:colOff>
      <xdr:row>6</xdr:row>
      <xdr:rowOff>0</xdr:rowOff>
    </xdr:to>
    <xdr:pic>
      <xdr:nvPicPr>
        <xdr:cNvPr id="1029" name="Рисунок 3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1584960"/>
          <a:ext cx="14706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289560</xdr:colOff>
      <xdr:row>6</xdr:row>
      <xdr:rowOff>0</xdr:rowOff>
    </xdr:from>
    <xdr:to>
      <xdr:col>4</xdr:col>
      <xdr:colOff>2308860</xdr:colOff>
      <xdr:row>6</xdr:row>
      <xdr:rowOff>0</xdr:rowOff>
    </xdr:to>
    <xdr:pic>
      <xdr:nvPicPr>
        <xdr:cNvPr id="1030" name="Рисунок 36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8840" y="1584960"/>
          <a:ext cx="2019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1607820</xdr:colOff>
      <xdr:row>6</xdr:row>
      <xdr:rowOff>0</xdr:rowOff>
    </xdr:from>
    <xdr:to>
      <xdr:col>3</xdr:col>
      <xdr:colOff>1760220</xdr:colOff>
      <xdr:row>6</xdr:row>
      <xdr:rowOff>0</xdr:rowOff>
    </xdr:to>
    <xdr:pic>
      <xdr:nvPicPr>
        <xdr:cNvPr id="1031" name="Рисунок 62" descr="Копия ушки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5340" y="1584960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769620</xdr:colOff>
      <xdr:row>6</xdr:row>
      <xdr:rowOff>0</xdr:rowOff>
    </xdr:from>
    <xdr:to>
      <xdr:col>5</xdr:col>
      <xdr:colOff>777240</xdr:colOff>
      <xdr:row>7</xdr:row>
      <xdr:rowOff>86360</xdr:rowOff>
    </xdr:to>
    <xdr:pic>
      <xdr:nvPicPr>
        <xdr:cNvPr id="1032" name="Рисунок 34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1584960"/>
          <a:ext cx="762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83820</xdr:colOff>
      <xdr:row>6</xdr:row>
      <xdr:rowOff>0</xdr:rowOff>
    </xdr:from>
    <xdr:to>
      <xdr:col>4</xdr:col>
      <xdr:colOff>609600</xdr:colOff>
      <xdr:row>6</xdr:row>
      <xdr:rowOff>0</xdr:rowOff>
    </xdr:to>
    <xdr:pic>
      <xdr:nvPicPr>
        <xdr:cNvPr id="1033" name="Рисунок 4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584960"/>
          <a:ext cx="5257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769620</xdr:colOff>
      <xdr:row>6</xdr:row>
      <xdr:rowOff>0</xdr:rowOff>
    </xdr:from>
    <xdr:to>
      <xdr:col>5</xdr:col>
      <xdr:colOff>777240</xdr:colOff>
      <xdr:row>7</xdr:row>
      <xdr:rowOff>86360</xdr:rowOff>
    </xdr:to>
    <xdr:pic>
      <xdr:nvPicPr>
        <xdr:cNvPr id="1034" name="Рисунок 40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1584960"/>
          <a:ext cx="762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83820</xdr:colOff>
      <xdr:row>6</xdr:row>
      <xdr:rowOff>0</xdr:rowOff>
    </xdr:from>
    <xdr:to>
      <xdr:col>4</xdr:col>
      <xdr:colOff>609600</xdr:colOff>
      <xdr:row>6</xdr:row>
      <xdr:rowOff>0</xdr:rowOff>
    </xdr:to>
    <xdr:pic>
      <xdr:nvPicPr>
        <xdr:cNvPr id="1036" name="Рисунок 13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7429500"/>
          <a:ext cx="5257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769620</xdr:colOff>
      <xdr:row>6</xdr:row>
      <xdr:rowOff>0</xdr:rowOff>
    </xdr:from>
    <xdr:to>
      <xdr:col>4</xdr:col>
      <xdr:colOff>777240</xdr:colOff>
      <xdr:row>7</xdr:row>
      <xdr:rowOff>78740</xdr:rowOff>
    </xdr:to>
    <xdr:pic>
      <xdr:nvPicPr>
        <xdr:cNvPr id="1037" name="Рисунок 14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7429500"/>
          <a:ext cx="762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418522</xdr:colOff>
      <xdr:row>7</xdr:row>
      <xdr:rowOff>57728</xdr:rowOff>
    </xdr:from>
    <xdr:to>
      <xdr:col>4</xdr:col>
      <xdr:colOff>2814204</xdr:colOff>
      <xdr:row>9</xdr:row>
      <xdr:rowOff>682750</xdr:rowOff>
    </xdr:to>
    <xdr:pic>
      <xdr:nvPicPr>
        <xdr:cNvPr id="34" name="Рисунок 20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7045" y="2366819"/>
          <a:ext cx="2395682" cy="19816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346365</xdr:colOff>
      <xdr:row>10</xdr:row>
      <xdr:rowOff>548410</xdr:rowOff>
    </xdr:from>
    <xdr:to>
      <xdr:col>4</xdr:col>
      <xdr:colOff>2586721</xdr:colOff>
      <xdr:row>12</xdr:row>
      <xdr:rowOff>245341</xdr:rowOff>
    </xdr:to>
    <xdr:pic>
      <xdr:nvPicPr>
        <xdr:cNvPr id="35" name="Рисунок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4888" y="5065569"/>
          <a:ext cx="2240356" cy="12411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1089660</xdr:colOff>
      <xdr:row>10</xdr:row>
      <xdr:rowOff>0</xdr:rowOff>
    </xdr:from>
    <xdr:to>
      <xdr:col>2</xdr:col>
      <xdr:colOff>289560</xdr:colOff>
      <xdr:row>10</xdr:row>
      <xdr:rowOff>0</xdr:rowOff>
    </xdr:to>
    <xdr:pic>
      <xdr:nvPicPr>
        <xdr:cNvPr id="2049" name="Рисунок 61" descr="Копия указатель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6860" y="2377440"/>
          <a:ext cx="9067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1607820</xdr:colOff>
      <xdr:row>10</xdr:row>
      <xdr:rowOff>0</xdr:rowOff>
    </xdr:from>
    <xdr:to>
      <xdr:col>2</xdr:col>
      <xdr:colOff>632460</xdr:colOff>
      <xdr:row>10</xdr:row>
      <xdr:rowOff>0</xdr:rowOff>
    </xdr:to>
    <xdr:pic>
      <xdr:nvPicPr>
        <xdr:cNvPr id="2050" name="Рисунок 62" descr="Копия ушки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" y="2377440"/>
          <a:ext cx="7315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1607820</xdr:colOff>
      <xdr:row>10</xdr:row>
      <xdr:rowOff>0</xdr:rowOff>
    </xdr:from>
    <xdr:to>
      <xdr:col>2</xdr:col>
      <xdr:colOff>632460</xdr:colOff>
      <xdr:row>10</xdr:row>
      <xdr:rowOff>0</xdr:rowOff>
    </xdr:to>
    <xdr:pic>
      <xdr:nvPicPr>
        <xdr:cNvPr id="2051" name="Рисунок 62" descr="Копия ушки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" y="2377440"/>
          <a:ext cx="7315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1607820</xdr:colOff>
      <xdr:row>43</xdr:row>
      <xdr:rowOff>0</xdr:rowOff>
    </xdr:from>
    <xdr:to>
      <xdr:col>2</xdr:col>
      <xdr:colOff>617220</xdr:colOff>
      <xdr:row>43</xdr:row>
      <xdr:rowOff>0</xdr:rowOff>
    </xdr:to>
    <xdr:pic>
      <xdr:nvPicPr>
        <xdr:cNvPr id="2052" name="Рисунок 62" descr="Копия ушки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" y="36873180"/>
          <a:ext cx="7162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106680</xdr:colOff>
      <xdr:row>16</xdr:row>
      <xdr:rowOff>106680</xdr:rowOff>
    </xdr:from>
    <xdr:to>
      <xdr:col>2</xdr:col>
      <xdr:colOff>2506980</xdr:colOff>
      <xdr:row>16</xdr:row>
      <xdr:rowOff>1135380</xdr:rowOff>
    </xdr:to>
    <xdr:pic>
      <xdr:nvPicPr>
        <xdr:cNvPr id="2053" name="Рисунок 54" descr="парапет.jp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0760" y="8602980"/>
          <a:ext cx="240030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</xdr:colOff>
      <xdr:row>17</xdr:row>
      <xdr:rowOff>68580</xdr:rowOff>
    </xdr:from>
    <xdr:to>
      <xdr:col>2</xdr:col>
      <xdr:colOff>2506980</xdr:colOff>
      <xdr:row>17</xdr:row>
      <xdr:rowOff>883920</xdr:rowOff>
    </xdr:to>
    <xdr:pic>
      <xdr:nvPicPr>
        <xdr:cNvPr id="2054" name="Рисунок 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9784080"/>
          <a:ext cx="2423160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441960</xdr:colOff>
      <xdr:row>29</xdr:row>
      <xdr:rowOff>68580</xdr:rowOff>
    </xdr:from>
    <xdr:to>
      <xdr:col>2</xdr:col>
      <xdr:colOff>2392680</xdr:colOff>
      <xdr:row>29</xdr:row>
      <xdr:rowOff>937260</xdr:rowOff>
    </xdr:to>
    <xdr:pic>
      <xdr:nvPicPr>
        <xdr:cNvPr id="2055" name="Рисунок 54" descr="парапет.jpg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6040" y="23439120"/>
          <a:ext cx="1950720" cy="868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441960</xdr:colOff>
      <xdr:row>33</xdr:row>
      <xdr:rowOff>121920</xdr:rowOff>
    </xdr:from>
    <xdr:to>
      <xdr:col>2</xdr:col>
      <xdr:colOff>2590800</xdr:colOff>
      <xdr:row>33</xdr:row>
      <xdr:rowOff>845820</xdr:rowOff>
    </xdr:to>
    <xdr:pic>
      <xdr:nvPicPr>
        <xdr:cNvPr id="2056" name="Рисунок 11" descr="1.jpg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6040" y="28079700"/>
          <a:ext cx="214884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289560</xdr:colOff>
      <xdr:row>15</xdr:row>
      <xdr:rowOff>160020</xdr:rowOff>
    </xdr:from>
    <xdr:to>
      <xdr:col>2</xdr:col>
      <xdr:colOff>2697480</xdr:colOff>
      <xdr:row>15</xdr:row>
      <xdr:rowOff>1242060</xdr:rowOff>
    </xdr:to>
    <xdr:pic>
      <xdr:nvPicPr>
        <xdr:cNvPr id="2057" name="Рисунок 16" descr="1.jpg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lum bright="32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3640" y="7109460"/>
          <a:ext cx="2407920" cy="1082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541020</xdr:colOff>
      <xdr:row>25</xdr:row>
      <xdr:rowOff>30480</xdr:rowOff>
    </xdr:from>
    <xdr:to>
      <xdr:col>2</xdr:col>
      <xdr:colOff>2499360</xdr:colOff>
      <xdr:row>25</xdr:row>
      <xdr:rowOff>990600</xdr:rowOff>
    </xdr:to>
    <xdr:pic>
      <xdr:nvPicPr>
        <xdr:cNvPr id="2058" name="Рисунок 9" descr="1.jpg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5100" y="18486120"/>
          <a:ext cx="1958340" cy="960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160020</xdr:colOff>
      <xdr:row>11</xdr:row>
      <xdr:rowOff>182880</xdr:rowOff>
    </xdr:from>
    <xdr:to>
      <xdr:col>2</xdr:col>
      <xdr:colOff>2933700</xdr:colOff>
      <xdr:row>11</xdr:row>
      <xdr:rowOff>563880</xdr:rowOff>
    </xdr:to>
    <xdr:pic>
      <xdr:nvPicPr>
        <xdr:cNvPr id="2059" name="Рисунок 16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2872740"/>
          <a:ext cx="27736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1028700</xdr:colOff>
      <xdr:row>12</xdr:row>
      <xdr:rowOff>121920</xdr:rowOff>
    </xdr:from>
    <xdr:to>
      <xdr:col>2</xdr:col>
      <xdr:colOff>2400300</xdr:colOff>
      <xdr:row>12</xdr:row>
      <xdr:rowOff>1478280</xdr:rowOff>
    </xdr:to>
    <xdr:pic>
      <xdr:nvPicPr>
        <xdr:cNvPr id="2060" name="Рисунок 17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2780" y="3505200"/>
          <a:ext cx="1371600" cy="1356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365760</xdr:colOff>
      <xdr:row>13</xdr:row>
      <xdr:rowOff>45720</xdr:rowOff>
    </xdr:from>
    <xdr:to>
      <xdr:col>2</xdr:col>
      <xdr:colOff>2651760</xdr:colOff>
      <xdr:row>13</xdr:row>
      <xdr:rowOff>1021080</xdr:rowOff>
    </xdr:to>
    <xdr:pic>
      <xdr:nvPicPr>
        <xdr:cNvPr id="2061" name="Рисунок 19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9840" y="4975860"/>
          <a:ext cx="2286000" cy="975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784860</xdr:colOff>
      <xdr:row>23</xdr:row>
      <xdr:rowOff>213360</xdr:rowOff>
    </xdr:from>
    <xdr:to>
      <xdr:col>2</xdr:col>
      <xdr:colOff>1988820</xdr:colOff>
      <xdr:row>23</xdr:row>
      <xdr:rowOff>1638300</xdr:rowOff>
    </xdr:to>
    <xdr:pic>
      <xdr:nvPicPr>
        <xdr:cNvPr id="2062" name="Рисунок 24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8940" y="15941040"/>
          <a:ext cx="1203960" cy="1424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640080</xdr:colOff>
      <xdr:row>22</xdr:row>
      <xdr:rowOff>220980</xdr:rowOff>
    </xdr:from>
    <xdr:to>
      <xdr:col>2</xdr:col>
      <xdr:colOff>2346960</xdr:colOff>
      <xdr:row>22</xdr:row>
      <xdr:rowOff>1028700</xdr:rowOff>
    </xdr:to>
    <xdr:pic>
      <xdr:nvPicPr>
        <xdr:cNvPr id="2063" name="Рисунок 25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4160" y="14759940"/>
          <a:ext cx="1706880" cy="80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1226820</xdr:colOff>
      <xdr:row>32</xdr:row>
      <xdr:rowOff>137160</xdr:rowOff>
    </xdr:from>
    <xdr:to>
      <xdr:col>2</xdr:col>
      <xdr:colOff>1752600</xdr:colOff>
      <xdr:row>32</xdr:row>
      <xdr:rowOff>868680</xdr:rowOff>
    </xdr:to>
    <xdr:pic>
      <xdr:nvPicPr>
        <xdr:cNvPr id="2064" name="Рисунок 27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26990040"/>
          <a:ext cx="52578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144780</xdr:colOff>
      <xdr:row>30</xdr:row>
      <xdr:rowOff>121920</xdr:rowOff>
    </xdr:from>
    <xdr:to>
      <xdr:col>2</xdr:col>
      <xdr:colOff>2971800</xdr:colOff>
      <xdr:row>30</xdr:row>
      <xdr:rowOff>792480</xdr:rowOff>
    </xdr:to>
    <xdr:pic>
      <xdr:nvPicPr>
        <xdr:cNvPr id="2065" name="Рисунок 28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8860" y="24498300"/>
          <a:ext cx="28270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266700</xdr:colOff>
      <xdr:row>24</xdr:row>
      <xdr:rowOff>45720</xdr:rowOff>
    </xdr:from>
    <xdr:to>
      <xdr:col>2</xdr:col>
      <xdr:colOff>2827020</xdr:colOff>
      <xdr:row>24</xdr:row>
      <xdr:rowOff>998220</xdr:rowOff>
    </xdr:to>
    <xdr:pic>
      <xdr:nvPicPr>
        <xdr:cNvPr id="2066" name="Рисунок 29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0780" y="17465040"/>
          <a:ext cx="256032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502920</xdr:colOff>
      <xdr:row>28</xdr:row>
      <xdr:rowOff>289560</xdr:rowOff>
    </xdr:from>
    <xdr:to>
      <xdr:col>2</xdr:col>
      <xdr:colOff>1973580</xdr:colOff>
      <xdr:row>28</xdr:row>
      <xdr:rowOff>1112520</xdr:rowOff>
    </xdr:to>
    <xdr:pic>
      <xdr:nvPicPr>
        <xdr:cNvPr id="2067" name="Рисунок 31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22326600"/>
          <a:ext cx="1470660" cy="822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289560</xdr:colOff>
      <xdr:row>27</xdr:row>
      <xdr:rowOff>289560</xdr:rowOff>
    </xdr:from>
    <xdr:to>
      <xdr:col>2</xdr:col>
      <xdr:colOff>2308860</xdr:colOff>
      <xdr:row>27</xdr:row>
      <xdr:rowOff>937260</xdr:rowOff>
    </xdr:to>
    <xdr:pic>
      <xdr:nvPicPr>
        <xdr:cNvPr id="2068" name="Рисунок 36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3640" y="21175980"/>
          <a:ext cx="20193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601980</xdr:colOff>
      <xdr:row>39</xdr:row>
      <xdr:rowOff>99060</xdr:rowOff>
    </xdr:from>
    <xdr:to>
      <xdr:col>2</xdr:col>
      <xdr:colOff>2141220</xdr:colOff>
      <xdr:row>39</xdr:row>
      <xdr:rowOff>1836420</xdr:rowOff>
    </xdr:to>
    <xdr:pic>
      <xdr:nvPicPr>
        <xdr:cNvPr id="2069" name="Рисунок 37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6060" y="32019240"/>
          <a:ext cx="1539240" cy="1737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563880</xdr:colOff>
      <xdr:row>20</xdr:row>
      <xdr:rowOff>60960</xdr:rowOff>
    </xdr:from>
    <xdr:to>
      <xdr:col>2</xdr:col>
      <xdr:colOff>2857500</xdr:colOff>
      <xdr:row>20</xdr:row>
      <xdr:rowOff>1287780</xdr:rowOff>
    </xdr:to>
    <xdr:pic>
      <xdr:nvPicPr>
        <xdr:cNvPr id="2070" name="Рисунок 10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7960" y="11277600"/>
          <a:ext cx="2293620" cy="1226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289560</xdr:colOff>
      <xdr:row>26</xdr:row>
      <xdr:rowOff>312420</xdr:rowOff>
    </xdr:from>
    <xdr:to>
      <xdr:col>2</xdr:col>
      <xdr:colOff>1524000</xdr:colOff>
      <xdr:row>26</xdr:row>
      <xdr:rowOff>1165860</xdr:rowOff>
    </xdr:to>
    <xdr:pic>
      <xdr:nvPicPr>
        <xdr:cNvPr id="2071" name="Рисунок 4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3640" y="19804380"/>
          <a:ext cx="1234440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1524000</xdr:colOff>
      <xdr:row>26</xdr:row>
      <xdr:rowOff>304800</xdr:rowOff>
    </xdr:from>
    <xdr:to>
      <xdr:col>2</xdr:col>
      <xdr:colOff>2667000</xdr:colOff>
      <xdr:row>26</xdr:row>
      <xdr:rowOff>1165860</xdr:rowOff>
    </xdr:to>
    <xdr:pic>
      <xdr:nvPicPr>
        <xdr:cNvPr id="2072" name="Рисунок 5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8080" y="19796760"/>
          <a:ext cx="1143000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236220</xdr:colOff>
      <xdr:row>36</xdr:row>
      <xdr:rowOff>121920</xdr:rowOff>
    </xdr:from>
    <xdr:to>
      <xdr:col>2</xdr:col>
      <xdr:colOff>2560320</xdr:colOff>
      <xdr:row>36</xdr:row>
      <xdr:rowOff>1737360</xdr:rowOff>
    </xdr:to>
    <xdr:pic>
      <xdr:nvPicPr>
        <xdr:cNvPr id="2073" name="Рисунок 11"/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29596080"/>
          <a:ext cx="2324100" cy="1615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</xdr:colOff>
      <xdr:row>40</xdr:row>
      <xdr:rowOff>144780</xdr:rowOff>
    </xdr:from>
    <xdr:to>
      <xdr:col>2</xdr:col>
      <xdr:colOff>2842260</xdr:colOff>
      <xdr:row>40</xdr:row>
      <xdr:rowOff>1264920</xdr:rowOff>
    </xdr:to>
    <xdr:pic>
      <xdr:nvPicPr>
        <xdr:cNvPr id="2074" name="Рисунок 14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0280" y="34015680"/>
          <a:ext cx="276606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175260</xdr:colOff>
      <xdr:row>31</xdr:row>
      <xdr:rowOff>114300</xdr:rowOff>
    </xdr:from>
    <xdr:to>
      <xdr:col>2</xdr:col>
      <xdr:colOff>2880360</xdr:colOff>
      <xdr:row>31</xdr:row>
      <xdr:rowOff>1379220</xdr:rowOff>
    </xdr:to>
    <xdr:pic>
      <xdr:nvPicPr>
        <xdr:cNvPr id="2075" name="Рисунок 15"/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9340" y="25481280"/>
          <a:ext cx="270510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213360</xdr:colOff>
      <xdr:row>21</xdr:row>
      <xdr:rowOff>236220</xdr:rowOff>
    </xdr:from>
    <xdr:to>
      <xdr:col>2</xdr:col>
      <xdr:colOff>1744980</xdr:colOff>
      <xdr:row>21</xdr:row>
      <xdr:rowOff>1676400</xdr:rowOff>
    </xdr:to>
    <xdr:pic>
      <xdr:nvPicPr>
        <xdr:cNvPr id="2076" name="Рисунок 21"/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7440" y="12923520"/>
          <a:ext cx="1531620" cy="1440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1981200</xdr:colOff>
      <xdr:row>21</xdr:row>
      <xdr:rowOff>335280</xdr:rowOff>
    </xdr:from>
    <xdr:to>
      <xdr:col>2</xdr:col>
      <xdr:colOff>2895600</xdr:colOff>
      <xdr:row>21</xdr:row>
      <xdr:rowOff>1744980</xdr:rowOff>
    </xdr:to>
    <xdr:pic>
      <xdr:nvPicPr>
        <xdr:cNvPr id="2077" name="Рисунок 30"/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5280" y="13022580"/>
          <a:ext cx="914400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259080</xdr:colOff>
      <xdr:row>0</xdr:row>
      <xdr:rowOff>0</xdr:rowOff>
    </xdr:from>
    <xdr:to>
      <xdr:col>1</xdr:col>
      <xdr:colOff>975360</xdr:colOff>
      <xdr:row>4</xdr:row>
      <xdr:rowOff>175260</xdr:rowOff>
    </xdr:to>
    <xdr:pic>
      <xdr:nvPicPr>
        <xdr:cNvPr id="2078" name="Picture 1" descr="cid:image001.png@01D46AEC.03667760"/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" y="0"/>
          <a:ext cx="1173480" cy="975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152400</xdr:colOff>
      <xdr:row>41</xdr:row>
      <xdr:rowOff>121920</xdr:rowOff>
    </xdr:from>
    <xdr:to>
      <xdr:col>2</xdr:col>
      <xdr:colOff>990600</xdr:colOff>
      <xdr:row>41</xdr:row>
      <xdr:rowOff>1226820</xdr:rowOff>
    </xdr:to>
    <xdr:pic>
      <xdr:nvPicPr>
        <xdr:cNvPr id="2079" name="Picture 92"/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6480" y="35272980"/>
          <a:ext cx="838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1417320</xdr:colOff>
      <xdr:row>41</xdr:row>
      <xdr:rowOff>68580</xdr:rowOff>
    </xdr:from>
    <xdr:to>
      <xdr:col>2</xdr:col>
      <xdr:colOff>2880360</xdr:colOff>
      <xdr:row>41</xdr:row>
      <xdr:rowOff>1188720</xdr:rowOff>
    </xdr:to>
    <xdr:pic>
      <xdr:nvPicPr>
        <xdr:cNvPr id="2080" name="Picture 94"/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1400" y="35219640"/>
          <a:ext cx="146304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1089660</xdr:colOff>
      <xdr:row>12</xdr:row>
      <xdr:rowOff>0</xdr:rowOff>
    </xdr:from>
    <xdr:to>
      <xdr:col>2</xdr:col>
      <xdr:colOff>289560</xdr:colOff>
      <xdr:row>12</xdr:row>
      <xdr:rowOff>0</xdr:rowOff>
    </xdr:to>
    <xdr:pic>
      <xdr:nvPicPr>
        <xdr:cNvPr id="3073" name="Рисунок 61" descr="Копия указатель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6860" y="3573780"/>
          <a:ext cx="9067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1607820</xdr:colOff>
      <xdr:row>12</xdr:row>
      <xdr:rowOff>0</xdr:rowOff>
    </xdr:from>
    <xdr:to>
      <xdr:col>2</xdr:col>
      <xdr:colOff>632460</xdr:colOff>
      <xdr:row>12</xdr:row>
      <xdr:rowOff>0</xdr:rowOff>
    </xdr:to>
    <xdr:pic>
      <xdr:nvPicPr>
        <xdr:cNvPr id="3074" name="Рисунок 62" descr="Копия ушки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" y="3573780"/>
          <a:ext cx="7315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1607820</xdr:colOff>
      <xdr:row>12</xdr:row>
      <xdr:rowOff>0</xdr:rowOff>
    </xdr:from>
    <xdr:to>
      <xdr:col>2</xdr:col>
      <xdr:colOff>632460</xdr:colOff>
      <xdr:row>12</xdr:row>
      <xdr:rowOff>0</xdr:rowOff>
    </xdr:to>
    <xdr:pic>
      <xdr:nvPicPr>
        <xdr:cNvPr id="3075" name="Рисунок 62" descr="Копия ушки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" y="3573780"/>
          <a:ext cx="7315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1607820</xdr:colOff>
      <xdr:row>45</xdr:row>
      <xdr:rowOff>0</xdr:rowOff>
    </xdr:from>
    <xdr:to>
      <xdr:col>2</xdr:col>
      <xdr:colOff>617220</xdr:colOff>
      <xdr:row>45</xdr:row>
      <xdr:rowOff>0</xdr:rowOff>
    </xdr:to>
    <xdr:pic>
      <xdr:nvPicPr>
        <xdr:cNvPr id="3076" name="Рисунок 62" descr="Копия ушки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" y="42771060"/>
          <a:ext cx="7162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883920</xdr:colOff>
      <xdr:row>14</xdr:row>
      <xdr:rowOff>640080</xdr:rowOff>
    </xdr:from>
    <xdr:to>
      <xdr:col>2</xdr:col>
      <xdr:colOff>518160</xdr:colOff>
      <xdr:row>14</xdr:row>
      <xdr:rowOff>1203960</xdr:rowOff>
    </xdr:to>
    <xdr:pic>
      <xdr:nvPicPr>
        <xdr:cNvPr id="3077" name="Рисунок 54" descr="парапет.jp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1120" y="5516880"/>
          <a:ext cx="134112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952500</xdr:colOff>
      <xdr:row>14</xdr:row>
      <xdr:rowOff>1295400</xdr:rowOff>
    </xdr:from>
    <xdr:to>
      <xdr:col>2</xdr:col>
      <xdr:colOff>525780</xdr:colOff>
      <xdr:row>15</xdr:row>
      <xdr:rowOff>182880</xdr:rowOff>
    </xdr:to>
    <xdr:pic>
      <xdr:nvPicPr>
        <xdr:cNvPr id="3078" name="Рисунок 5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6172200"/>
          <a:ext cx="128016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899160</xdr:colOff>
      <xdr:row>22</xdr:row>
      <xdr:rowOff>1889760</xdr:rowOff>
    </xdr:from>
    <xdr:to>
      <xdr:col>2</xdr:col>
      <xdr:colOff>449580</xdr:colOff>
      <xdr:row>23</xdr:row>
      <xdr:rowOff>502920</xdr:rowOff>
    </xdr:to>
    <xdr:pic>
      <xdr:nvPicPr>
        <xdr:cNvPr id="3079" name="Рисунок 54" descr="парапет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6360" y="14531340"/>
          <a:ext cx="12573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952500</xdr:colOff>
      <xdr:row>24</xdr:row>
      <xdr:rowOff>952500</xdr:rowOff>
    </xdr:from>
    <xdr:to>
      <xdr:col>2</xdr:col>
      <xdr:colOff>480060</xdr:colOff>
      <xdr:row>25</xdr:row>
      <xdr:rowOff>167640</xdr:rowOff>
    </xdr:to>
    <xdr:pic>
      <xdr:nvPicPr>
        <xdr:cNvPr id="3080" name="Рисунок 11" descr="1.jpg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17365980"/>
          <a:ext cx="123444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998220</xdr:colOff>
      <xdr:row>13</xdr:row>
      <xdr:rowOff>838200</xdr:rowOff>
    </xdr:from>
    <xdr:to>
      <xdr:col>2</xdr:col>
      <xdr:colOff>403860</xdr:colOff>
      <xdr:row>14</xdr:row>
      <xdr:rowOff>411480</xdr:rowOff>
    </xdr:to>
    <xdr:pic>
      <xdr:nvPicPr>
        <xdr:cNvPr id="3081" name="Рисунок 16" descr="1.jpg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lum bright="32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5420" y="4724400"/>
          <a:ext cx="111252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1059180</xdr:colOff>
      <xdr:row>19</xdr:row>
      <xdr:rowOff>441960</xdr:rowOff>
    </xdr:from>
    <xdr:to>
      <xdr:col>2</xdr:col>
      <xdr:colOff>487680</xdr:colOff>
      <xdr:row>20</xdr:row>
      <xdr:rowOff>60960</xdr:rowOff>
    </xdr:to>
    <xdr:pic>
      <xdr:nvPicPr>
        <xdr:cNvPr id="3082" name="Рисунок 9" descr="1.jpg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380" y="11582400"/>
          <a:ext cx="113538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830580</xdr:colOff>
      <xdr:row>8</xdr:row>
      <xdr:rowOff>137160</xdr:rowOff>
    </xdr:from>
    <xdr:to>
      <xdr:col>2</xdr:col>
      <xdr:colOff>487680</xdr:colOff>
      <xdr:row>9</xdr:row>
      <xdr:rowOff>60960</xdr:rowOff>
    </xdr:to>
    <xdr:pic>
      <xdr:nvPicPr>
        <xdr:cNvPr id="3083" name="Рисунок 16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7780" y="2255520"/>
          <a:ext cx="136398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1150620</xdr:colOff>
      <xdr:row>10</xdr:row>
      <xdr:rowOff>152400</xdr:rowOff>
    </xdr:from>
    <xdr:to>
      <xdr:col>2</xdr:col>
      <xdr:colOff>144780</xdr:colOff>
      <xdr:row>11</xdr:row>
      <xdr:rowOff>60960</xdr:rowOff>
    </xdr:to>
    <xdr:pic>
      <xdr:nvPicPr>
        <xdr:cNvPr id="3084" name="Рисунок 17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7820" y="2796540"/>
          <a:ext cx="70104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944880</xdr:colOff>
      <xdr:row>11</xdr:row>
      <xdr:rowOff>228600</xdr:rowOff>
    </xdr:from>
    <xdr:to>
      <xdr:col>2</xdr:col>
      <xdr:colOff>350520</xdr:colOff>
      <xdr:row>13</xdr:row>
      <xdr:rowOff>121920</xdr:rowOff>
    </xdr:to>
    <xdr:pic>
      <xdr:nvPicPr>
        <xdr:cNvPr id="3085" name="Рисунок 19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080" y="3573780"/>
          <a:ext cx="111252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1264920</xdr:colOff>
      <xdr:row>17</xdr:row>
      <xdr:rowOff>1508760</xdr:rowOff>
    </xdr:from>
    <xdr:to>
      <xdr:col>2</xdr:col>
      <xdr:colOff>175260</xdr:colOff>
      <xdr:row>18</xdr:row>
      <xdr:rowOff>822960</xdr:rowOff>
    </xdr:to>
    <xdr:pic>
      <xdr:nvPicPr>
        <xdr:cNvPr id="3086" name="Рисунок 24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2120" y="9883140"/>
          <a:ext cx="617220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1074420</xdr:colOff>
      <xdr:row>17</xdr:row>
      <xdr:rowOff>784860</xdr:rowOff>
    </xdr:from>
    <xdr:to>
      <xdr:col>2</xdr:col>
      <xdr:colOff>160020</xdr:colOff>
      <xdr:row>17</xdr:row>
      <xdr:rowOff>1143000</xdr:rowOff>
    </xdr:to>
    <xdr:pic>
      <xdr:nvPicPr>
        <xdr:cNvPr id="3087" name="Рисунок 25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1620" y="9159240"/>
          <a:ext cx="79248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1371600</xdr:colOff>
      <xdr:row>24</xdr:row>
      <xdr:rowOff>144780</xdr:rowOff>
    </xdr:from>
    <xdr:to>
      <xdr:col>2</xdr:col>
      <xdr:colOff>182880</xdr:colOff>
      <xdr:row>24</xdr:row>
      <xdr:rowOff>807720</xdr:rowOff>
    </xdr:to>
    <xdr:pic>
      <xdr:nvPicPr>
        <xdr:cNvPr id="3088" name="Рисунок 27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16558260"/>
          <a:ext cx="51816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922020</xdr:colOff>
      <xdr:row>23</xdr:row>
      <xdr:rowOff>723900</xdr:rowOff>
    </xdr:from>
    <xdr:to>
      <xdr:col>2</xdr:col>
      <xdr:colOff>525780</xdr:colOff>
      <xdr:row>23</xdr:row>
      <xdr:rowOff>1021080</xdr:rowOff>
    </xdr:to>
    <xdr:pic>
      <xdr:nvPicPr>
        <xdr:cNvPr id="3089" name="Рисунок 28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9220" y="15285720"/>
          <a:ext cx="131064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1112520</xdr:colOff>
      <xdr:row>18</xdr:row>
      <xdr:rowOff>1104900</xdr:rowOff>
    </xdr:from>
    <xdr:to>
      <xdr:col>2</xdr:col>
      <xdr:colOff>350520</xdr:colOff>
      <xdr:row>19</xdr:row>
      <xdr:rowOff>228600</xdr:rowOff>
    </xdr:to>
    <xdr:pic>
      <xdr:nvPicPr>
        <xdr:cNvPr id="3090" name="Рисунок 29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9720" y="11026140"/>
          <a:ext cx="9448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922020</xdr:colOff>
      <xdr:row>22</xdr:row>
      <xdr:rowOff>990600</xdr:rowOff>
    </xdr:from>
    <xdr:to>
      <xdr:col>2</xdr:col>
      <xdr:colOff>464820</xdr:colOff>
      <xdr:row>22</xdr:row>
      <xdr:rowOff>1676400</xdr:rowOff>
    </xdr:to>
    <xdr:pic>
      <xdr:nvPicPr>
        <xdr:cNvPr id="3091" name="Рисунок 31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9220" y="13632180"/>
          <a:ext cx="124968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944880</xdr:colOff>
      <xdr:row>22</xdr:row>
      <xdr:rowOff>457200</xdr:rowOff>
    </xdr:from>
    <xdr:to>
      <xdr:col>2</xdr:col>
      <xdr:colOff>556260</xdr:colOff>
      <xdr:row>22</xdr:row>
      <xdr:rowOff>868680</xdr:rowOff>
    </xdr:to>
    <xdr:pic>
      <xdr:nvPicPr>
        <xdr:cNvPr id="3092" name="Рисунок 36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080" y="13098780"/>
          <a:ext cx="131826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1051560</xdr:colOff>
      <xdr:row>26</xdr:row>
      <xdr:rowOff>45720</xdr:rowOff>
    </xdr:from>
    <xdr:to>
      <xdr:col>2</xdr:col>
      <xdr:colOff>160020</xdr:colOff>
      <xdr:row>27</xdr:row>
      <xdr:rowOff>236220</xdr:rowOff>
    </xdr:to>
    <xdr:pic>
      <xdr:nvPicPr>
        <xdr:cNvPr id="3093" name="Рисунок 37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8760" y="19979640"/>
          <a:ext cx="815340" cy="1226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982980</xdr:colOff>
      <xdr:row>15</xdr:row>
      <xdr:rowOff>716280</xdr:rowOff>
    </xdr:from>
    <xdr:to>
      <xdr:col>2</xdr:col>
      <xdr:colOff>441960</xdr:colOff>
      <xdr:row>16</xdr:row>
      <xdr:rowOff>251460</xdr:rowOff>
    </xdr:to>
    <xdr:pic>
      <xdr:nvPicPr>
        <xdr:cNvPr id="3094" name="Рисунок 10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0180" y="7139940"/>
          <a:ext cx="1165860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784860</xdr:colOff>
      <xdr:row>20</xdr:row>
      <xdr:rowOff>236220</xdr:rowOff>
    </xdr:from>
    <xdr:to>
      <xdr:col>1</xdr:col>
      <xdr:colOff>1592580</xdr:colOff>
      <xdr:row>22</xdr:row>
      <xdr:rowOff>220980</xdr:rowOff>
    </xdr:to>
    <xdr:pic>
      <xdr:nvPicPr>
        <xdr:cNvPr id="3095" name="Рисунок 4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2060" y="12298680"/>
          <a:ext cx="80772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1638300</xdr:colOff>
      <xdr:row>20</xdr:row>
      <xdr:rowOff>259080</xdr:rowOff>
    </xdr:from>
    <xdr:to>
      <xdr:col>2</xdr:col>
      <xdr:colOff>754380</xdr:colOff>
      <xdr:row>22</xdr:row>
      <xdr:rowOff>266700</xdr:rowOff>
    </xdr:to>
    <xdr:pic>
      <xdr:nvPicPr>
        <xdr:cNvPr id="3096" name="Рисунок 5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12321540"/>
          <a:ext cx="82296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960120</xdr:colOff>
      <xdr:row>25</xdr:row>
      <xdr:rowOff>807720</xdr:rowOff>
    </xdr:from>
    <xdr:to>
      <xdr:col>2</xdr:col>
      <xdr:colOff>708660</xdr:colOff>
      <xdr:row>25</xdr:row>
      <xdr:rowOff>1783080</xdr:rowOff>
    </xdr:to>
    <xdr:pic>
      <xdr:nvPicPr>
        <xdr:cNvPr id="3097" name="Рисунок 11"/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7320" y="18409920"/>
          <a:ext cx="1455420" cy="975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716280</xdr:colOff>
      <xdr:row>27</xdr:row>
      <xdr:rowOff>487680</xdr:rowOff>
    </xdr:from>
    <xdr:to>
      <xdr:col>2</xdr:col>
      <xdr:colOff>609600</xdr:colOff>
      <xdr:row>27</xdr:row>
      <xdr:rowOff>1127760</xdr:rowOff>
    </xdr:to>
    <xdr:pic>
      <xdr:nvPicPr>
        <xdr:cNvPr id="3098" name="Рисунок 14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" y="21457920"/>
          <a:ext cx="160020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899160</xdr:colOff>
      <xdr:row>23</xdr:row>
      <xdr:rowOff>1242060</xdr:rowOff>
    </xdr:from>
    <xdr:to>
      <xdr:col>2</xdr:col>
      <xdr:colOff>495300</xdr:colOff>
      <xdr:row>23</xdr:row>
      <xdr:rowOff>1828800</xdr:rowOff>
    </xdr:to>
    <xdr:pic>
      <xdr:nvPicPr>
        <xdr:cNvPr id="3099" name="Рисунок 15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6360" y="15803880"/>
          <a:ext cx="130302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822960</xdr:colOff>
      <xdr:row>16</xdr:row>
      <xdr:rowOff>579120</xdr:rowOff>
    </xdr:from>
    <xdr:to>
      <xdr:col>1</xdr:col>
      <xdr:colOff>1638300</xdr:colOff>
      <xdr:row>17</xdr:row>
      <xdr:rowOff>441960</xdr:rowOff>
    </xdr:to>
    <xdr:pic>
      <xdr:nvPicPr>
        <xdr:cNvPr id="3100" name="Рисунок 21"/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8069580"/>
          <a:ext cx="81534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137160</xdr:colOff>
      <xdr:row>16</xdr:row>
      <xdr:rowOff>601980</xdr:rowOff>
    </xdr:from>
    <xdr:to>
      <xdr:col>2</xdr:col>
      <xdr:colOff>708660</xdr:colOff>
      <xdr:row>17</xdr:row>
      <xdr:rowOff>563880</xdr:rowOff>
    </xdr:to>
    <xdr:pic>
      <xdr:nvPicPr>
        <xdr:cNvPr id="3101" name="Рисунок 30"/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1240" y="8092440"/>
          <a:ext cx="571500" cy="845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1226820</xdr:colOff>
      <xdr:row>5</xdr:row>
      <xdr:rowOff>220980</xdr:rowOff>
    </xdr:to>
    <xdr:pic>
      <xdr:nvPicPr>
        <xdr:cNvPr id="3102" name="Picture 1" descr="cid:image001.png@01D46AEC.03667760"/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84020" cy="1539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914400</xdr:colOff>
      <xdr:row>28</xdr:row>
      <xdr:rowOff>22860</xdr:rowOff>
    </xdr:from>
    <xdr:to>
      <xdr:col>1</xdr:col>
      <xdr:colOff>1417320</xdr:colOff>
      <xdr:row>28</xdr:row>
      <xdr:rowOff>906780</xdr:rowOff>
    </xdr:to>
    <xdr:pic>
      <xdr:nvPicPr>
        <xdr:cNvPr id="3103" name="Picture 92"/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22303740"/>
          <a:ext cx="502920" cy="883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1554480</xdr:colOff>
      <xdr:row>28</xdr:row>
      <xdr:rowOff>99060</xdr:rowOff>
    </xdr:from>
    <xdr:to>
      <xdr:col>2</xdr:col>
      <xdr:colOff>647700</xdr:colOff>
      <xdr:row>28</xdr:row>
      <xdr:rowOff>807720</xdr:rowOff>
    </xdr:to>
    <xdr:pic>
      <xdr:nvPicPr>
        <xdr:cNvPr id="3104" name="Picture 94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1680" y="22379940"/>
          <a:ext cx="80010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L22"/>
  <sheetViews>
    <sheetView tabSelected="1" view="pageBreakPreview" zoomScale="66" zoomScaleNormal="66" zoomScaleSheetLayoutView="66" workbookViewId="0">
      <selection activeCell="F11" sqref="F11:F13"/>
    </sheetView>
  </sheetViews>
  <sheetFormatPr defaultColWidth="9.140625" defaultRowHeight="15.75" x14ac:dyDescent="0.2"/>
  <cols>
    <col min="1" max="1" width="17.5703125" style="123" customWidth="1"/>
    <col min="2" max="2" width="6.7109375" style="18" customWidth="1"/>
    <col min="3" max="3" width="38.5703125" style="15" customWidth="1"/>
    <col min="4" max="4" width="38.7109375" style="23" customWidth="1"/>
    <col min="5" max="5" width="50.7109375" style="17" customWidth="1"/>
    <col min="6" max="6" width="63.5703125" style="15" customWidth="1"/>
    <col min="7" max="7" width="9.7109375" style="15" customWidth="1"/>
    <col min="8" max="8" width="9.7109375" style="17" customWidth="1"/>
    <col min="9" max="10" width="21.7109375" style="122" customWidth="1"/>
    <col min="11" max="11" width="9.140625" style="2"/>
    <col min="12" max="12" width="25.28515625" style="2" customWidth="1"/>
    <col min="13" max="16384" width="9.140625" style="2"/>
  </cols>
  <sheetData>
    <row r="1" spans="1:12" ht="15" x14ac:dyDescent="0.2">
      <c r="B1" s="136"/>
      <c r="C1" s="136"/>
      <c r="D1" s="136"/>
      <c r="E1" s="136"/>
      <c r="F1" s="136"/>
      <c r="G1" s="136"/>
      <c r="H1" s="136"/>
      <c r="I1" s="136"/>
      <c r="J1" s="136"/>
    </row>
    <row r="2" spans="1:12" ht="23.25" customHeight="1" x14ac:dyDescent="0.2">
      <c r="B2" s="134" t="s">
        <v>120</v>
      </c>
      <c r="C2" s="134"/>
      <c r="D2" s="134"/>
      <c r="E2" s="134"/>
      <c r="F2" s="134"/>
      <c r="G2" s="134"/>
      <c r="H2" s="134"/>
      <c r="I2" s="134"/>
      <c r="J2" s="134"/>
    </row>
    <row r="3" spans="1:12" s="117" customFormat="1" ht="35.25" customHeight="1" x14ac:dyDescent="0.3">
      <c r="A3" s="119"/>
      <c r="B3" s="144" t="s">
        <v>119</v>
      </c>
      <c r="C3" s="144"/>
      <c r="D3" s="144"/>
      <c r="E3" s="144"/>
      <c r="F3" s="144"/>
      <c r="G3" s="144"/>
      <c r="H3" s="144"/>
      <c r="I3" s="144"/>
      <c r="J3" s="144"/>
    </row>
    <row r="4" spans="1:12" s="1" customFormat="1" ht="20.25" x14ac:dyDescent="0.3">
      <c r="A4" s="124"/>
      <c r="B4" s="135"/>
      <c r="C4" s="135"/>
      <c r="D4" s="135"/>
      <c r="E4" s="135"/>
      <c r="F4" s="135"/>
      <c r="G4" s="135"/>
      <c r="H4" s="135"/>
      <c r="I4" s="135"/>
      <c r="J4" s="135"/>
    </row>
    <row r="5" spans="1:12" s="4" customFormat="1" ht="32.25" customHeight="1" x14ac:dyDescent="0.2">
      <c r="A5" s="125"/>
      <c r="B5" s="137" t="s">
        <v>2</v>
      </c>
      <c r="C5" s="138" t="s">
        <v>116</v>
      </c>
      <c r="D5" s="140" t="s">
        <v>117</v>
      </c>
      <c r="E5" s="140" t="s">
        <v>118</v>
      </c>
      <c r="F5" s="140" t="s">
        <v>5</v>
      </c>
      <c r="G5" s="140" t="s">
        <v>7</v>
      </c>
      <c r="H5" s="138" t="s">
        <v>121</v>
      </c>
      <c r="I5" s="142" t="s">
        <v>124</v>
      </c>
      <c r="J5" s="143"/>
    </row>
    <row r="6" spans="1:12" s="4" customFormat="1" ht="32.25" customHeight="1" x14ac:dyDescent="0.2">
      <c r="A6" s="125"/>
      <c r="B6" s="137"/>
      <c r="C6" s="139"/>
      <c r="D6" s="141"/>
      <c r="E6" s="141"/>
      <c r="F6" s="141"/>
      <c r="G6" s="141"/>
      <c r="H6" s="139"/>
      <c r="I6" s="120" t="s">
        <v>122</v>
      </c>
      <c r="J6" s="120" t="s">
        <v>123</v>
      </c>
    </row>
    <row r="7" spans="1:12" ht="24.95" customHeight="1" x14ac:dyDescent="0.2">
      <c r="B7" s="154" t="s">
        <v>135</v>
      </c>
      <c r="C7" s="155"/>
      <c r="D7" s="155"/>
      <c r="E7" s="155"/>
      <c r="F7" s="155"/>
      <c r="G7" s="155"/>
      <c r="H7" s="155"/>
      <c r="I7" s="155"/>
      <c r="J7" s="155"/>
    </row>
    <row r="8" spans="1:12" ht="56.25" customHeight="1" x14ac:dyDescent="0.2">
      <c r="B8" s="156">
        <v>1</v>
      </c>
      <c r="C8" s="126" t="s">
        <v>139</v>
      </c>
      <c r="D8" s="159" t="s">
        <v>140</v>
      </c>
      <c r="E8" s="156"/>
      <c r="F8" s="162" t="s">
        <v>142</v>
      </c>
      <c r="G8" s="165">
        <v>3</v>
      </c>
      <c r="H8" s="156" t="s">
        <v>125</v>
      </c>
      <c r="I8" s="121"/>
      <c r="J8" s="121"/>
      <c r="L8" s="118"/>
    </row>
    <row r="9" spans="1:12" ht="50.25" customHeight="1" x14ac:dyDescent="0.2">
      <c r="B9" s="157"/>
      <c r="C9" s="126" t="s">
        <v>137</v>
      </c>
      <c r="D9" s="160"/>
      <c r="E9" s="157"/>
      <c r="F9" s="163"/>
      <c r="G9" s="166"/>
      <c r="H9" s="157"/>
      <c r="I9" s="121"/>
      <c r="J9" s="121"/>
      <c r="L9" s="118"/>
    </row>
    <row r="10" spans="1:12" ht="67.5" customHeight="1" x14ac:dyDescent="0.2">
      <c r="B10" s="158"/>
      <c r="C10" s="126" t="s">
        <v>138</v>
      </c>
      <c r="D10" s="161"/>
      <c r="E10" s="158"/>
      <c r="F10" s="164"/>
      <c r="G10" s="167"/>
      <c r="H10" s="158"/>
      <c r="I10" s="121"/>
      <c r="J10" s="121"/>
      <c r="L10" s="118"/>
    </row>
    <row r="11" spans="1:12" ht="56.25" customHeight="1" x14ac:dyDescent="0.2">
      <c r="B11" s="156">
        <v>2</v>
      </c>
      <c r="C11" s="126" t="s">
        <v>136</v>
      </c>
      <c r="D11" s="159" t="s">
        <v>141</v>
      </c>
      <c r="E11" s="156"/>
      <c r="F11" s="162" t="s">
        <v>143</v>
      </c>
      <c r="G11" s="165">
        <v>3</v>
      </c>
      <c r="H11" s="156" t="s">
        <v>125</v>
      </c>
      <c r="I11" s="121"/>
      <c r="J11" s="121"/>
      <c r="L11" s="118"/>
    </row>
    <row r="12" spans="1:12" ht="65.25" customHeight="1" x14ac:dyDescent="0.2">
      <c r="B12" s="157"/>
      <c r="C12" s="126" t="s">
        <v>137</v>
      </c>
      <c r="D12" s="160"/>
      <c r="E12" s="157"/>
      <c r="F12" s="163"/>
      <c r="G12" s="166"/>
      <c r="H12" s="157"/>
      <c r="I12" s="121"/>
      <c r="J12" s="121"/>
      <c r="L12" s="118"/>
    </row>
    <row r="13" spans="1:12" ht="48.75" customHeight="1" x14ac:dyDescent="0.2">
      <c r="B13" s="158"/>
      <c r="C13" s="126" t="s">
        <v>138</v>
      </c>
      <c r="D13" s="161"/>
      <c r="E13" s="158"/>
      <c r="F13" s="164"/>
      <c r="G13" s="167"/>
      <c r="H13" s="158"/>
      <c r="I13" s="121"/>
      <c r="J13" s="121"/>
      <c r="L13" s="118"/>
    </row>
    <row r="14" spans="1:12" ht="24.95" customHeight="1" x14ac:dyDescent="0.2">
      <c r="B14" s="127" t="s">
        <v>126</v>
      </c>
      <c r="C14" s="128"/>
      <c r="D14" s="128"/>
      <c r="E14" s="128"/>
      <c r="F14" s="128"/>
      <c r="G14" s="128"/>
      <c r="H14" s="129"/>
      <c r="I14" s="130"/>
      <c r="J14" s="131"/>
      <c r="L14" s="118"/>
    </row>
    <row r="15" spans="1:12" ht="24.95" customHeight="1" x14ac:dyDescent="0.2">
      <c r="B15" s="127" t="s">
        <v>127</v>
      </c>
      <c r="C15" s="128"/>
      <c r="D15" s="128"/>
      <c r="E15" s="128"/>
      <c r="F15" s="128"/>
      <c r="G15" s="128"/>
      <c r="H15" s="129"/>
      <c r="I15" s="130"/>
      <c r="J15" s="131"/>
      <c r="L15" s="118"/>
    </row>
    <row r="16" spans="1:12" ht="24.95" customHeight="1" x14ac:dyDescent="0.2">
      <c r="B16" s="127" t="s">
        <v>134</v>
      </c>
      <c r="C16" s="128"/>
      <c r="D16" s="128"/>
      <c r="E16" s="128"/>
      <c r="F16" s="128"/>
      <c r="G16" s="128"/>
      <c r="H16" s="129"/>
      <c r="I16" s="132"/>
      <c r="J16" s="133"/>
    </row>
    <row r="17" spans="2:10" ht="35.1" customHeight="1" x14ac:dyDescent="0.2">
      <c r="B17" s="151" t="s">
        <v>128</v>
      </c>
      <c r="C17" s="152"/>
      <c r="D17" s="152"/>
      <c r="E17" s="152"/>
      <c r="F17" s="152"/>
      <c r="G17" s="152"/>
      <c r="H17" s="153"/>
      <c r="I17" s="145"/>
      <c r="J17" s="146"/>
    </row>
    <row r="18" spans="2:10" ht="35.1" customHeight="1" x14ac:dyDescent="0.2">
      <c r="B18" s="151" t="s">
        <v>129</v>
      </c>
      <c r="C18" s="152"/>
      <c r="D18" s="152"/>
      <c r="E18" s="152"/>
      <c r="F18" s="152"/>
      <c r="G18" s="152"/>
      <c r="H18" s="153"/>
      <c r="I18" s="145"/>
      <c r="J18" s="146"/>
    </row>
    <row r="19" spans="2:10" ht="35.1" customHeight="1" x14ac:dyDescent="0.2">
      <c r="B19" s="151" t="s">
        <v>130</v>
      </c>
      <c r="C19" s="152"/>
      <c r="D19" s="152"/>
      <c r="E19" s="152"/>
      <c r="F19" s="152"/>
      <c r="G19" s="152"/>
      <c r="H19" s="153"/>
      <c r="I19" s="147"/>
      <c r="J19" s="148"/>
    </row>
    <row r="20" spans="2:10" ht="35.1" customHeight="1" x14ac:dyDescent="0.2">
      <c r="B20" s="151" t="s">
        <v>131</v>
      </c>
      <c r="C20" s="152"/>
      <c r="D20" s="152"/>
      <c r="E20" s="152"/>
      <c r="F20" s="152"/>
      <c r="G20" s="152"/>
      <c r="H20" s="153"/>
      <c r="I20" s="147"/>
      <c r="J20" s="148"/>
    </row>
    <row r="21" spans="2:10" ht="35.1" customHeight="1" x14ac:dyDescent="0.2">
      <c r="B21" s="151" t="s">
        <v>132</v>
      </c>
      <c r="C21" s="152"/>
      <c r="D21" s="152"/>
      <c r="E21" s="152"/>
      <c r="F21" s="152"/>
      <c r="G21" s="152"/>
      <c r="H21" s="153"/>
      <c r="I21" s="147"/>
      <c r="J21" s="148"/>
    </row>
    <row r="22" spans="2:10" ht="35.1" customHeight="1" x14ac:dyDescent="0.2">
      <c r="B22" s="151" t="s">
        <v>133</v>
      </c>
      <c r="C22" s="152"/>
      <c r="D22" s="152"/>
      <c r="E22" s="152"/>
      <c r="F22" s="152"/>
      <c r="G22" s="152"/>
      <c r="H22" s="153"/>
      <c r="I22" s="149"/>
      <c r="J22" s="150"/>
    </row>
  </sheetData>
  <mergeCells count="43">
    <mergeCell ref="B7:J7"/>
    <mergeCell ref="B11:B13"/>
    <mergeCell ref="B8:B10"/>
    <mergeCell ref="D8:D10"/>
    <mergeCell ref="E8:E10"/>
    <mergeCell ref="F8:F10"/>
    <mergeCell ref="G8:G10"/>
    <mergeCell ref="H8:H10"/>
    <mergeCell ref="D11:D13"/>
    <mergeCell ref="E11:E13"/>
    <mergeCell ref="F11:F13"/>
    <mergeCell ref="G11:G13"/>
    <mergeCell ref="H11:H13"/>
    <mergeCell ref="I18:J18"/>
    <mergeCell ref="I19:J19"/>
    <mergeCell ref="I22:J22"/>
    <mergeCell ref="B17:H17"/>
    <mergeCell ref="B18:H18"/>
    <mergeCell ref="B19:H19"/>
    <mergeCell ref="B22:H22"/>
    <mergeCell ref="I20:J20"/>
    <mergeCell ref="I21:J21"/>
    <mergeCell ref="B20:H20"/>
    <mergeCell ref="B21:H21"/>
    <mergeCell ref="I17:J17"/>
    <mergeCell ref="B2:J2"/>
    <mergeCell ref="B4:J4"/>
    <mergeCell ref="B1:J1"/>
    <mergeCell ref="B5:B6"/>
    <mergeCell ref="C5:C6"/>
    <mergeCell ref="D5:D6"/>
    <mergeCell ref="E5:E6"/>
    <mergeCell ref="F5:F6"/>
    <mergeCell ref="H5:H6"/>
    <mergeCell ref="G5:G6"/>
    <mergeCell ref="I5:J5"/>
    <mergeCell ref="B3:J3"/>
    <mergeCell ref="B14:H14"/>
    <mergeCell ref="B15:H15"/>
    <mergeCell ref="B16:H16"/>
    <mergeCell ref="I14:J14"/>
    <mergeCell ref="I15:J15"/>
    <mergeCell ref="I16:J16"/>
  </mergeCells>
  <printOptions horizontalCentered="1"/>
  <pageMargins left="0.25" right="0.25" top="0.75" bottom="0.75" header="0.3" footer="0.3"/>
  <pageSetup paperSize="9" scale="55" fitToHeight="0" orientation="landscape" r:id="rId1"/>
  <headerFooter alignWithMargins="0"/>
  <rowBreaks count="1" manualBreakCount="1">
    <brk id="6" min="1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73"/>
  <sheetViews>
    <sheetView view="pageBreakPreview" zoomScale="55" zoomScaleNormal="100" zoomScaleSheetLayoutView="55" workbookViewId="0">
      <pane ySplit="9" topLeftCell="A10" activePane="bottomLeft" state="frozen"/>
      <selection pane="bottomLeft" activeCell="H40" sqref="H40"/>
    </sheetView>
  </sheetViews>
  <sheetFormatPr defaultColWidth="9.140625" defaultRowHeight="15" x14ac:dyDescent="0.2"/>
  <cols>
    <col min="1" max="1" width="6.7109375" style="15" customWidth="1"/>
    <col min="2" max="2" width="24.85546875" style="16" customWidth="1"/>
    <col min="3" max="3" width="47.5703125" style="17" customWidth="1"/>
    <col min="4" max="4" width="61.28515625" style="15" customWidth="1"/>
    <col min="5" max="5" width="8.5703125" style="18" customWidth="1"/>
    <col min="6" max="6" width="14.5703125" style="15" customWidth="1"/>
    <col min="7" max="7" width="23.140625" style="15" hidden="1" customWidth="1"/>
    <col min="8" max="8" width="19.7109375" style="15" customWidth="1"/>
    <col min="9" max="9" width="22.28515625" style="15" customWidth="1"/>
    <col min="10" max="10" width="20.28515625" style="15" hidden="1" customWidth="1"/>
    <col min="11" max="11" width="21.28515625" style="15" hidden="1" customWidth="1"/>
    <col min="12" max="12" width="39.28515625" style="2" customWidth="1"/>
    <col min="13" max="16384" width="9.140625" style="2"/>
  </cols>
  <sheetData>
    <row r="1" spans="1:12" x14ac:dyDescent="0.2">
      <c r="F1" s="15" t="s">
        <v>68</v>
      </c>
      <c r="J1" s="15" t="s">
        <v>68</v>
      </c>
    </row>
    <row r="2" spans="1:12" ht="15.75" x14ac:dyDescent="0.2">
      <c r="C2" s="19"/>
      <c r="D2" s="20"/>
      <c r="F2" s="15" t="s">
        <v>113</v>
      </c>
      <c r="J2" s="15" t="s">
        <v>69</v>
      </c>
    </row>
    <row r="3" spans="1:12" ht="18" x14ac:dyDescent="0.2">
      <c r="C3" s="54" t="s">
        <v>82</v>
      </c>
      <c r="D3" s="20"/>
      <c r="F3" s="15" t="s">
        <v>115</v>
      </c>
      <c r="J3" s="15" t="s">
        <v>70</v>
      </c>
    </row>
    <row r="4" spans="1:12" x14ac:dyDescent="0.2">
      <c r="F4" s="15" t="s">
        <v>114</v>
      </c>
    </row>
    <row r="5" spans="1:12" s="53" customFormat="1" ht="19.5" customHeight="1" x14ac:dyDescent="0.25">
      <c r="A5" s="52"/>
      <c r="B5" s="55"/>
      <c r="C5" s="56"/>
      <c r="D5" s="174"/>
      <c r="E5" s="174"/>
      <c r="F5" s="174"/>
    </row>
    <row r="6" spans="1:12" ht="21.75" customHeight="1" x14ac:dyDescent="0.25">
      <c r="A6" s="21" t="s">
        <v>83</v>
      </c>
    </row>
    <row r="7" spans="1:12" ht="21.75" customHeight="1" x14ac:dyDescent="0.25">
      <c r="A7" s="21" t="s">
        <v>84</v>
      </c>
    </row>
    <row r="8" spans="1:12" x14ac:dyDescent="0.2">
      <c r="A8" s="136"/>
      <c r="B8" s="136"/>
      <c r="C8" s="136"/>
      <c r="D8" s="136"/>
      <c r="K8" s="15">
        <v>1.2269938656357</v>
      </c>
    </row>
    <row r="9" spans="1:12" s="4" customFormat="1" ht="30" x14ac:dyDescent="0.2">
      <c r="A9" s="25" t="s">
        <v>2</v>
      </c>
      <c r="B9" s="26" t="s">
        <v>3</v>
      </c>
      <c r="C9" s="26" t="s">
        <v>4</v>
      </c>
      <c r="D9" s="26" t="s">
        <v>5</v>
      </c>
      <c r="E9" s="25" t="s">
        <v>6</v>
      </c>
      <c r="F9" s="26" t="s">
        <v>7</v>
      </c>
      <c r="G9" s="25" t="s">
        <v>56</v>
      </c>
      <c r="H9" s="25" t="s">
        <v>110</v>
      </c>
      <c r="I9" s="25" t="s">
        <v>71</v>
      </c>
      <c r="J9" s="25" t="s">
        <v>67</v>
      </c>
      <c r="K9" s="25" t="s">
        <v>72</v>
      </c>
    </row>
    <row r="10" spans="1:12" s="4" customFormat="1" ht="15.75" x14ac:dyDescent="0.2">
      <c r="A10" s="185" t="s">
        <v>8</v>
      </c>
      <c r="B10" s="185"/>
      <c r="C10" s="185"/>
      <c r="D10" s="185"/>
      <c r="E10" s="185"/>
      <c r="F10" s="185"/>
      <c r="G10" s="185"/>
      <c r="H10" s="185"/>
      <c r="I10" s="185"/>
      <c r="J10" s="186"/>
      <c r="K10" s="186"/>
    </row>
    <row r="11" spans="1:12" s="4" customFormat="1" ht="24.75" customHeight="1" x14ac:dyDescent="0.2">
      <c r="A11" s="171" t="s">
        <v>45</v>
      </c>
      <c r="B11" s="171"/>
      <c r="C11" s="171"/>
      <c r="D11" s="171"/>
      <c r="E11" s="171"/>
      <c r="F11" s="171"/>
      <c r="G11" s="171"/>
      <c r="H11" s="171"/>
      <c r="I11" s="171"/>
      <c r="J11" s="172"/>
      <c r="K11" s="172"/>
    </row>
    <row r="12" spans="1:12" s="4" customFormat="1" ht="54.75" customHeight="1" x14ac:dyDescent="0.2">
      <c r="A12" s="10">
        <f t="shared" ref="A12:A18" si="0">ROW(12:12)-11</f>
        <v>1</v>
      </c>
      <c r="B12" s="10" t="s">
        <v>9</v>
      </c>
      <c r="C12" s="10"/>
      <c r="D12" s="10" t="s">
        <v>46</v>
      </c>
      <c r="E12" s="27" t="s">
        <v>10</v>
      </c>
      <c r="F12" s="57">
        <v>6</v>
      </c>
      <c r="G12" s="28">
        <v>5352.95</v>
      </c>
      <c r="H12" s="28">
        <f>G12/$K$8</f>
        <v>4362.6542478487945</v>
      </c>
      <c r="I12" s="28">
        <v>26175.9</v>
      </c>
      <c r="J12" s="29">
        <v>0.2</v>
      </c>
      <c r="K12" s="28" t="e">
        <f>I12*#REF!</f>
        <v>#REF!</v>
      </c>
      <c r="L12" s="5"/>
    </row>
    <row r="13" spans="1:12" s="4" customFormat="1" ht="121.9" customHeight="1" x14ac:dyDescent="0.2">
      <c r="A13" s="10">
        <f t="shared" si="0"/>
        <v>2</v>
      </c>
      <c r="B13" s="10" t="s">
        <v>11</v>
      </c>
      <c r="C13" s="10"/>
      <c r="D13" s="30" t="s">
        <v>40</v>
      </c>
      <c r="E13" s="27" t="s">
        <v>10</v>
      </c>
      <c r="F13" s="57">
        <v>125</v>
      </c>
      <c r="G13" s="28">
        <v>5888.23</v>
      </c>
      <c r="H13" s="28">
        <v>4798.8999999999996</v>
      </c>
      <c r="I13" s="28">
        <f t="shared" ref="I13:I18" si="1">F13*H13</f>
        <v>599862.5</v>
      </c>
      <c r="J13" s="29">
        <v>0.2</v>
      </c>
      <c r="K13" s="28" t="e">
        <f>I13*#REF!</f>
        <v>#REF!</v>
      </c>
      <c r="L13" s="5"/>
    </row>
    <row r="14" spans="1:12" s="4" customFormat="1" ht="84" customHeight="1" x14ac:dyDescent="0.2">
      <c r="A14" s="10">
        <f t="shared" si="0"/>
        <v>3</v>
      </c>
      <c r="B14" s="10" t="s">
        <v>13</v>
      </c>
      <c r="C14" s="10"/>
      <c r="D14" s="10" t="s">
        <v>61</v>
      </c>
      <c r="E14" s="27" t="s">
        <v>12</v>
      </c>
      <c r="F14" s="57">
        <v>164</v>
      </c>
      <c r="G14" s="28">
        <v>2416.9299999999998</v>
      </c>
      <c r="H14" s="28">
        <v>1969.8</v>
      </c>
      <c r="I14" s="28">
        <f t="shared" si="1"/>
        <v>323047.2</v>
      </c>
      <c r="J14" s="29">
        <v>0.2</v>
      </c>
      <c r="K14" s="28" t="e">
        <f>I14*#REF!</f>
        <v>#REF!</v>
      </c>
      <c r="L14" s="5"/>
    </row>
    <row r="15" spans="1:12" s="4" customFormat="1" ht="75" x14ac:dyDescent="0.2">
      <c r="A15" s="10">
        <f t="shared" si="0"/>
        <v>4</v>
      </c>
      <c r="B15" s="10" t="s">
        <v>16</v>
      </c>
      <c r="C15" s="10"/>
      <c r="D15" s="10" t="s">
        <v>41</v>
      </c>
      <c r="E15" s="27" t="s">
        <v>17</v>
      </c>
      <c r="F15" s="57">
        <v>24</v>
      </c>
      <c r="G15" s="28">
        <v>3211.76</v>
      </c>
      <c r="H15" s="28">
        <v>2617.58</v>
      </c>
      <c r="I15" s="28">
        <f t="shared" si="1"/>
        <v>62821.919999999998</v>
      </c>
      <c r="J15" s="29">
        <v>0.2</v>
      </c>
      <c r="K15" s="28" t="e">
        <f>I15*#REF!</f>
        <v>#REF!</v>
      </c>
      <c r="L15" s="5"/>
    </row>
    <row r="16" spans="1:12" s="4" customFormat="1" ht="122.25" x14ac:dyDescent="0.2">
      <c r="A16" s="10">
        <f t="shared" si="0"/>
        <v>5</v>
      </c>
      <c r="B16" s="10" t="s">
        <v>18</v>
      </c>
      <c r="C16" s="10"/>
      <c r="D16" s="10" t="s">
        <v>73</v>
      </c>
      <c r="E16" s="27" t="s">
        <v>12</v>
      </c>
      <c r="F16" s="57">
        <v>29</v>
      </c>
      <c r="G16" s="28">
        <v>4055.26</v>
      </c>
      <c r="H16" s="28">
        <v>3305.03</v>
      </c>
      <c r="I16" s="28">
        <f t="shared" si="1"/>
        <v>95845.87000000001</v>
      </c>
      <c r="J16" s="29">
        <v>0.2</v>
      </c>
      <c r="K16" s="28" t="e">
        <f>I16*#REF!</f>
        <v>#REF!</v>
      </c>
      <c r="L16" s="5"/>
    </row>
    <row r="17" spans="1:15" s="4" customFormat="1" ht="96" customHeight="1" x14ac:dyDescent="0.2">
      <c r="A17" s="10">
        <f t="shared" si="0"/>
        <v>6</v>
      </c>
      <c r="B17" s="10" t="s">
        <v>19</v>
      </c>
      <c r="C17" s="10"/>
      <c r="D17" s="10" t="s">
        <v>20</v>
      </c>
      <c r="E17" s="27" t="s">
        <v>12</v>
      </c>
      <c r="F17" s="57">
        <v>50</v>
      </c>
      <c r="G17" s="28">
        <v>859.71</v>
      </c>
      <c r="H17" s="28">
        <v>700.66</v>
      </c>
      <c r="I17" s="28">
        <f t="shared" si="1"/>
        <v>35033</v>
      </c>
      <c r="J17" s="29">
        <v>0.2</v>
      </c>
      <c r="K17" s="28" t="e">
        <f>I17*#REF!</f>
        <v>#REF!</v>
      </c>
      <c r="L17" s="168"/>
      <c r="M17" s="169"/>
      <c r="N17" s="169"/>
    </row>
    <row r="18" spans="1:15" s="4" customFormat="1" ht="72.75" customHeight="1" x14ac:dyDescent="0.2">
      <c r="A18" s="10">
        <f t="shared" si="0"/>
        <v>7</v>
      </c>
      <c r="B18" s="10" t="s">
        <v>21</v>
      </c>
      <c r="C18" s="10"/>
      <c r="D18" s="10" t="s">
        <v>74</v>
      </c>
      <c r="E18" s="27" t="s">
        <v>12</v>
      </c>
      <c r="F18" s="57">
        <v>13</v>
      </c>
      <c r="G18" s="28">
        <v>4282.3500000000004</v>
      </c>
      <c r="H18" s="28">
        <v>3490.11</v>
      </c>
      <c r="I18" s="28">
        <f t="shared" si="1"/>
        <v>45371.43</v>
      </c>
      <c r="J18" s="29">
        <v>0.2</v>
      </c>
      <c r="K18" s="28" t="e">
        <f>I18*#REF!</f>
        <v>#REF!</v>
      </c>
      <c r="L18" s="5"/>
    </row>
    <row r="19" spans="1:15" s="7" customFormat="1" ht="21" customHeight="1" x14ac:dyDescent="0.2">
      <c r="A19" s="170" t="s">
        <v>22</v>
      </c>
      <c r="B19" s="170"/>
      <c r="C19" s="170"/>
      <c r="D19" s="170"/>
      <c r="E19" s="31"/>
      <c r="F19" s="31"/>
      <c r="G19" s="31"/>
      <c r="H19" s="31"/>
      <c r="I19" s="32">
        <f>SUM(I12:I18)</f>
        <v>1188157.82</v>
      </c>
      <c r="J19" s="33"/>
      <c r="K19" s="34" t="e">
        <f>SUM(K12:K18)</f>
        <v>#REF!</v>
      </c>
      <c r="L19" s="6"/>
    </row>
    <row r="20" spans="1:15" s="4" customFormat="1" ht="24.75" customHeight="1" x14ac:dyDescent="0.2">
      <c r="A20" s="171" t="s">
        <v>51</v>
      </c>
      <c r="B20" s="171"/>
      <c r="C20" s="171"/>
      <c r="D20" s="171"/>
      <c r="E20" s="171"/>
      <c r="F20" s="171"/>
      <c r="G20" s="171"/>
      <c r="H20" s="171"/>
      <c r="I20" s="171"/>
      <c r="J20" s="172"/>
      <c r="K20" s="172"/>
      <c r="L20" s="5"/>
    </row>
    <row r="21" spans="1:15" s="4" customFormat="1" ht="116.25" customHeight="1" x14ac:dyDescent="0.2">
      <c r="A21" s="10">
        <f t="shared" ref="A21:A34" si="2">ROW(21:21)-13</f>
        <v>8</v>
      </c>
      <c r="B21" s="10" t="s">
        <v>14</v>
      </c>
      <c r="C21" s="10"/>
      <c r="D21" s="10" t="s">
        <v>48</v>
      </c>
      <c r="E21" s="27" t="s">
        <v>15</v>
      </c>
      <c r="F21" s="57">
        <v>4</v>
      </c>
      <c r="G21" s="28">
        <v>37470.589999999997</v>
      </c>
      <c r="H21" s="28">
        <v>30538.5</v>
      </c>
      <c r="I21" s="28">
        <f>F21*H21</f>
        <v>122154</v>
      </c>
      <c r="J21" s="29">
        <v>0.2</v>
      </c>
      <c r="K21" s="28" t="e">
        <f>I21*#REF!</f>
        <v>#REF!</v>
      </c>
      <c r="L21" s="5"/>
    </row>
    <row r="22" spans="1:15" s="4" customFormat="1" ht="146.25" customHeight="1" x14ac:dyDescent="0.2">
      <c r="A22" s="10">
        <f t="shared" si="2"/>
        <v>9</v>
      </c>
      <c r="B22" s="10" t="s">
        <v>23</v>
      </c>
      <c r="C22" s="10"/>
      <c r="D22" s="10" t="s">
        <v>24</v>
      </c>
      <c r="E22" s="27" t="s">
        <v>10</v>
      </c>
      <c r="F22" s="57">
        <v>8</v>
      </c>
      <c r="G22" s="28">
        <v>1881.64</v>
      </c>
      <c r="H22" s="28">
        <v>1533.54</v>
      </c>
      <c r="I22" s="28">
        <f t="shared" ref="I22:I28" si="3">F22*H22</f>
        <v>12268.32</v>
      </c>
      <c r="J22" s="29">
        <v>0.2</v>
      </c>
      <c r="K22" s="28" t="e">
        <f>I22*#REF!</f>
        <v>#REF!</v>
      </c>
      <c r="L22" s="5"/>
    </row>
    <row r="23" spans="1:15" s="4" customFormat="1" ht="93.75" customHeight="1" x14ac:dyDescent="0.2">
      <c r="A23" s="10">
        <f t="shared" si="2"/>
        <v>10</v>
      </c>
      <c r="B23" s="10" t="s">
        <v>25</v>
      </c>
      <c r="C23" s="10"/>
      <c r="D23" s="10" t="s">
        <v>49</v>
      </c>
      <c r="E23" s="27" t="s">
        <v>15</v>
      </c>
      <c r="F23" s="57">
        <v>8</v>
      </c>
      <c r="G23" s="28">
        <v>9635.2900000000009</v>
      </c>
      <c r="H23" s="28">
        <v>7852.75</v>
      </c>
      <c r="I23" s="28">
        <f t="shared" si="3"/>
        <v>62822</v>
      </c>
      <c r="J23" s="29">
        <v>0.2</v>
      </c>
      <c r="K23" s="28" t="e">
        <f>I23*#REF!</f>
        <v>#REF!</v>
      </c>
      <c r="L23" s="5"/>
    </row>
    <row r="24" spans="1:15" s="4" customFormat="1" ht="133.5" customHeight="1" x14ac:dyDescent="0.2">
      <c r="A24" s="10">
        <f t="shared" si="2"/>
        <v>11</v>
      </c>
      <c r="B24" s="10" t="s">
        <v>26</v>
      </c>
      <c r="C24" s="10"/>
      <c r="D24" s="10" t="s">
        <v>75</v>
      </c>
      <c r="E24" s="27" t="s">
        <v>15</v>
      </c>
      <c r="F24" s="57">
        <v>1</v>
      </c>
      <c r="G24" s="28">
        <v>29441.18</v>
      </c>
      <c r="H24" s="28">
        <v>23994.54</v>
      </c>
      <c r="I24" s="28">
        <f t="shared" si="3"/>
        <v>23994.54</v>
      </c>
      <c r="J24" s="29">
        <v>0.2</v>
      </c>
      <c r="K24" s="28" t="e">
        <f>I24*#REF!</f>
        <v>#REF!</v>
      </c>
      <c r="L24" s="5"/>
    </row>
    <row r="25" spans="1:15" s="4" customFormat="1" ht="81.75" customHeight="1" x14ac:dyDescent="0.2">
      <c r="A25" s="10">
        <f t="shared" si="2"/>
        <v>12</v>
      </c>
      <c r="B25" s="10" t="s">
        <v>27</v>
      </c>
      <c r="C25" s="10"/>
      <c r="D25" s="10" t="s">
        <v>76</v>
      </c>
      <c r="E25" s="27" t="s">
        <v>15</v>
      </c>
      <c r="F25" s="57">
        <v>7</v>
      </c>
      <c r="G25" s="28">
        <v>6423.53</v>
      </c>
      <c r="H25" s="28">
        <v>5235.17</v>
      </c>
      <c r="I25" s="28">
        <f t="shared" si="3"/>
        <v>36646.19</v>
      </c>
      <c r="J25" s="29">
        <v>0.2</v>
      </c>
      <c r="K25" s="28" t="e">
        <f>I25*#REF!</f>
        <v>#REF!</v>
      </c>
      <c r="L25" s="5"/>
    </row>
    <row r="26" spans="1:15" s="4" customFormat="1" ht="81.75" customHeight="1" x14ac:dyDescent="0.2">
      <c r="A26" s="10">
        <f t="shared" si="2"/>
        <v>13</v>
      </c>
      <c r="B26" s="10" t="s">
        <v>28</v>
      </c>
      <c r="C26" s="10"/>
      <c r="D26" s="10" t="s">
        <v>58</v>
      </c>
      <c r="E26" s="27" t="s">
        <v>10</v>
      </c>
      <c r="F26" s="57">
        <v>460</v>
      </c>
      <c r="G26" s="28">
        <v>1346.34</v>
      </c>
      <c r="H26" s="28">
        <v>1097.27</v>
      </c>
      <c r="I26" s="28">
        <f t="shared" si="3"/>
        <v>504744.2</v>
      </c>
      <c r="J26" s="29">
        <v>0.2</v>
      </c>
      <c r="K26" s="28" t="e">
        <f>I26*#REF!</f>
        <v>#REF!</v>
      </c>
      <c r="L26" s="5"/>
    </row>
    <row r="27" spans="1:15" s="4" customFormat="1" ht="110.25" customHeight="1" x14ac:dyDescent="0.2">
      <c r="A27" s="10">
        <f t="shared" si="2"/>
        <v>14</v>
      </c>
      <c r="B27" s="10" t="s">
        <v>29</v>
      </c>
      <c r="C27" s="10"/>
      <c r="D27" s="10" t="s">
        <v>57</v>
      </c>
      <c r="E27" s="27" t="s">
        <v>15</v>
      </c>
      <c r="F27" s="57">
        <v>20</v>
      </c>
      <c r="G27" s="28">
        <v>13523.25</v>
      </c>
      <c r="H27" s="28">
        <v>11021.44</v>
      </c>
      <c r="I27" s="28">
        <f t="shared" si="3"/>
        <v>220428.80000000002</v>
      </c>
      <c r="J27" s="29">
        <v>0.2</v>
      </c>
      <c r="K27" s="28" t="e">
        <f>I27*#REF!</f>
        <v>#REF!</v>
      </c>
      <c r="L27" s="5"/>
    </row>
    <row r="28" spans="1:15" s="4" customFormat="1" ht="90.75" customHeight="1" x14ac:dyDescent="0.2">
      <c r="A28" s="10">
        <f t="shared" si="2"/>
        <v>15</v>
      </c>
      <c r="B28" s="10" t="s">
        <v>9</v>
      </c>
      <c r="C28" s="10"/>
      <c r="D28" s="10" t="s">
        <v>52</v>
      </c>
      <c r="E28" s="27" t="s">
        <v>10</v>
      </c>
      <c r="F28" s="57">
        <v>22.2</v>
      </c>
      <c r="G28" s="28">
        <v>6185.38</v>
      </c>
      <c r="H28" s="28">
        <v>5041.08</v>
      </c>
      <c r="I28" s="28">
        <f t="shared" si="3"/>
        <v>111911.976</v>
      </c>
      <c r="J28" s="29">
        <v>0.2</v>
      </c>
      <c r="K28" s="28" t="e">
        <f>I28*#REF!</f>
        <v>#REF!</v>
      </c>
      <c r="L28" s="168"/>
      <c r="M28" s="173"/>
      <c r="N28" s="173"/>
      <c r="O28" s="173"/>
    </row>
    <row r="29" spans="1:15" s="4" customFormat="1" ht="105" customHeight="1" x14ac:dyDescent="0.2">
      <c r="A29" s="10">
        <f t="shared" si="2"/>
        <v>16</v>
      </c>
      <c r="B29" s="10" t="s">
        <v>9</v>
      </c>
      <c r="C29" s="10"/>
      <c r="D29" s="10" t="s">
        <v>77</v>
      </c>
      <c r="E29" s="27" t="s">
        <v>10</v>
      </c>
      <c r="F29" s="57">
        <v>109</v>
      </c>
      <c r="G29" s="28">
        <v>6185.38</v>
      </c>
      <c r="H29" s="28">
        <v>5041.08</v>
      </c>
      <c r="I29" s="28">
        <f t="shared" ref="I29:I34" si="4">F29*H29</f>
        <v>549477.72</v>
      </c>
      <c r="J29" s="29">
        <v>0.2</v>
      </c>
      <c r="K29" s="28" t="e">
        <f>I29*#REF!</f>
        <v>#REF!</v>
      </c>
      <c r="L29" s="168"/>
      <c r="M29" s="173"/>
      <c r="N29" s="173"/>
      <c r="O29" s="173"/>
    </row>
    <row r="30" spans="1:15" s="4" customFormat="1" ht="79.5" customHeight="1" x14ac:dyDescent="0.2">
      <c r="A30" s="10">
        <f t="shared" si="2"/>
        <v>17</v>
      </c>
      <c r="B30" s="10" t="s">
        <v>19</v>
      </c>
      <c r="C30" s="10"/>
      <c r="D30" s="10" t="s">
        <v>30</v>
      </c>
      <c r="E30" s="27" t="s">
        <v>12</v>
      </c>
      <c r="F30" s="57">
        <v>88</v>
      </c>
      <c r="G30" s="28">
        <v>859.7</v>
      </c>
      <c r="H30" s="28">
        <v>700.65</v>
      </c>
      <c r="I30" s="28">
        <f t="shared" si="4"/>
        <v>61657.2</v>
      </c>
      <c r="J30" s="29">
        <v>0.2</v>
      </c>
      <c r="K30" s="28" t="e">
        <f>I30*#REF!</f>
        <v>#REF!</v>
      </c>
      <c r="L30" s="14"/>
    </row>
    <row r="31" spans="1:15" s="4" customFormat="1" ht="78" customHeight="1" x14ac:dyDescent="0.2">
      <c r="A31" s="10">
        <f t="shared" si="2"/>
        <v>18</v>
      </c>
      <c r="B31" s="10" t="s">
        <v>16</v>
      </c>
      <c r="C31" s="10"/>
      <c r="D31" s="10" t="s">
        <v>59</v>
      </c>
      <c r="E31" s="27" t="s">
        <v>17</v>
      </c>
      <c r="F31" s="57">
        <v>181</v>
      </c>
      <c r="G31" s="28">
        <v>3211.76</v>
      </c>
      <c r="H31" s="28">
        <v>2617.58</v>
      </c>
      <c r="I31" s="28">
        <f t="shared" si="4"/>
        <v>473781.98</v>
      </c>
      <c r="J31" s="29">
        <v>0.2</v>
      </c>
      <c r="K31" s="28" t="e">
        <f>I31*#REF!</f>
        <v>#REF!</v>
      </c>
      <c r="L31" s="13"/>
    </row>
    <row r="32" spans="1:15" s="4" customFormat="1" ht="117" customHeight="1" x14ac:dyDescent="0.2">
      <c r="A32" s="10">
        <f t="shared" si="2"/>
        <v>19</v>
      </c>
      <c r="B32" s="10" t="s">
        <v>31</v>
      </c>
      <c r="C32" s="10"/>
      <c r="D32" s="10" t="s">
        <v>32</v>
      </c>
      <c r="E32" s="27" t="s">
        <v>15</v>
      </c>
      <c r="F32" s="57">
        <v>4</v>
      </c>
      <c r="G32" s="28">
        <v>32117.599999999999</v>
      </c>
      <c r="H32" s="28">
        <v>26175.82</v>
      </c>
      <c r="I32" s="28">
        <f t="shared" si="4"/>
        <v>104703.28</v>
      </c>
      <c r="J32" s="29">
        <v>0.2</v>
      </c>
      <c r="K32" s="28" t="e">
        <f>I32*#REF!</f>
        <v>#REF!</v>
      </c>
      <c r="L32" s="5"/>
    </row>
    <row r="33" spans="1:12" s="4" customFormat="1" ht="87" customHeight="1" x14ac:dyDescent="0.2">
      <c r="A33" s="10">
        <f t="shared" si="2"/>
        <v>20</v>
      </c>
      <c r="B33" s="10" t="s">
        <v>33</v>
      </c>
      <c r="C33" s="10"/>
      <c r="D33" s="10" t="s">
        <v>53</v>
      </c>
      <c r="E33" s="27" t="s">
        <v>10</v>
      </c>
      <c r="F33" s="57">
        <v>104</v>
      </c>
      <c r="G33" s="28">
        <v>4558.1099999999997</v>
      </c>
      <c r="H33" s="28">
        <v>3714.86</v>
      </c>
      <c r="I33" s="28">
        <f t="shared" si="4"/>
        <v>386345.44</v>
      </c>
      <c r="J33" s="29">
        <v>0.2</v>
      </c>
      <c r="K33" s="28" t="e">
        <f>I33*#REF!</f>
        <v>#REF!</v>
      </c>
      <c r="L33" s="13"/>
    </row>
    <row r="34" spans="1:12" s="4" customFormat="1" ht="75" customHeight="1" x14ac:dyDescent="0.2">
      <c r="A34" s="10">
        <f t="shared" si="2"/>
        <v>21</v>
      </c>
      <c r="B34" s="10" t="s">
        <v>34</v>
      </c>
      <c r="C34" s="10"/>
      <c r="D34" s="10" t="s">
        <v>78</v>
      </c>
      <c r="E34" s="27" t="s">
        <v>10</v>
      </c>
      <c r="F34" s="57">
        <v>11.5</v>
      </c>
      <c r="G34" s="28">
        <v>14452.9</v>
      </c>
      <c r="H34" s="28">
        <v>11779.1</v>
      </c>
      <c r="I34" s="28">
        <f t="shared" si="4"/>
        <v>135459.65</v>
      </c>
      <c r="J34" s="29">
        <v>0.2</v>
      </c>
      <c r="K34" s="28" t="e">
        <f>I34*#REF!</f>
        <v>#REF!</v>
      </c>
      <c r="L34" s="5"/>
    </row>
    <row r="35" spans="1:12" s="7" customFormat="1" ht="22.15" customHeight="1" x14ac:dyDescent="0.2">
      <c r="A35" s="179" t="s">
        <v>22</v>
      </c>
      <c r="B35" s="180"/>
      <c r="C35" s="180"/>
      <c r="D35" s="181"/>
      <c r="E35" s="31"/>
      <c r="F35" s="31"/>
      <c r="G35" s="31"/>
      <c r="H35" s="31"/>
      <c r="I35" s="32">
        <f>SUM(I21:I34)</f>
        <v>2806395.2959999996</v>
      </c>
      <c r="J35" s="31"/>
      <c r="K35" s="34" t="e">
        <f>SUM(K21:K34)</f>
        <v>#REF!</v>
      </c>
      <c r="L35" s="6"/>
    </row>
    <row r="36" spans="1:12" s="7" customFormat="1" ht="22.15" customHeight="1" x14ac:dyDescent="0.2">
      <c r="A36" s="171" t="s">
        <v>43</v>
      </c>
      <c r="B36" s="171"/>
      <c r="C36" s="171"/>
      <c r="D36" s="171"/>
      <c r="E36" s="171"/>
      <c r="F36" s="171"/>
      <c r="G36" s="171"/>
      <c r="H36" s="171"/>
      <c r="I36" s="171"/>
      <c r="J36" s="172"/>
      <c r="K36" s="172"/>
      <c r="L36" s="6"/>
    </row>
    <row r="37" spans="1:12" s="7" customFormat="1" ht="148.5" customHeight="1" x14ac:dyDescent="0.2">
      <c r="A37" s="10">
        <v>22</v>
      </c>
      <c r="B37" s="10" t="s">
        <v>44</v>
      </c>
      <c r="C37" s="10"/>
      <c r="D37" s="10" t="s">
        <v>47</v>
      </c>
      <c r="E37" s="27" t="s">
        <v>42</v>
      </c>
      <c r="F37" s="28">
        <v>1</v>
      </c>
      <c r="G37" s="28">
        <v>200425.5</v>
      </c>
      <c r="H37" s="28">
        <v>163346.62</v>
      </c>
      <c r="I37" s="28">
        <f>F37*H37</f>
        <v>163346.62</v>
      </c>
      <c r="J37" s="29">
        <v>0.2</v>
      </c>
      <c r="K37" s="28" t="e">
        <f>I37*#REF!</f>
        <v>#REF!</v>
      </c>
      <c r="L37" s="6"/>
    </row>
    <row r="38" spans="1:12" s="7" customFormat="1" ht="20.25" customHeight="1" x14ac:dyDescent="0.2">
      <c r="A38" s="179" t="s">
        <v>22</v>
      </c>
      <c r="B38" s="180"/>
      <c r="C38" s="180"/>
      <c r="D38" s="180"/>
      <c r="E38" s="31"/>
      <c r="F38" s="31"/>
      <c r="G38" s="31"/>
      <c r="H38" s="31"/>
      <c r="I38" s="32">
        <f>SUM(I37)</f>
        <v>163346.62</v>
      </c>
      <c r="J38" s="31"/>
      <c r="K38" s="34" t="e">
        <f>SUM(K37)</f>
        <v>#REF!</v>
      </c>
      <c r="L38" s="6"/>
    </row>
    <row r="39" spans="1:12" s="4" customFormat="1" ht="24.75" customHeight="1" x14ac:dyDescent="0.2">
      <c r="A39" s="171" t="s">
        <v>35</v>
      </c>
      <c r="B39" s="171"/>
      <c r="C39" s="171"/>
      <c r="D39" s="171"/>
      <c r="E39" s="171"/>
      <c r="F39" s="171"/>
      <c r="G39" s="171"/>
      <c r="H39" s="171"/>
      <c r="I39" s="171"/>
      <c r="J39" s="172"/>
      <c r="K39" s="172"/>
      <c r="L39" s="5"/>
    </row>
    <row r="40" spans="1:12" s="4" customFormat="1" ht="153.75" customHeight="1" x14ac:dyDescent="0.2">
      <c r="A40" s="10">
        <v>23</v>
      </c>
      <c r="B40" s="10" t="s">
        <v>36</v>
      </c>
      <c r="C40" s="10"/>
      <c r="D40" s="10" t="s">
        <v>79</v>
      </c>
      <c r="E40" s="27" t="s">
        <v>15</v>
      </c>
      <c r="F40" s="28">
        <v>1</v>
      </c>
      <c r="G40" s="28">
        <v>823529.41</v>
      </c>
      <c r="H40" s="28">
        <v>671175.82</v>
      </c>
      <c r="I40" s="28">
        <f>F40*H40</f>
        <v>671175.82</v>
      </c>
      <c r="J40" s="29">
        <v>0.2</v>
      </c>
      <c r="K40" s="28" t="e">
        <f>I40*#REF!</f>
        <v>#REF!</v>
      </c>
      <c r="L40" s="5"/>
    </row>
    <row r="41" spans="1:12" s="4" customFormat="1" ht="101.25" customHeight="1" x14ac:dyDescent="0.2">
      <c r="A41" s="10">
        <v>24</v>
      </c>
      <c r="B41" s="10" t="s">
        <v>37</v>
      </c>
      <c r="C41" s="10"/>
      <c r="D41" s="10" t="s">
        <v>38</v>
      </c>
      <c r="E41" s="27" t="s">
        <v>15</v>
      </c>
      <c r="F41" s="28">
        <v>2</v>
      </c>
      <c r="G41" s="28">
        <v>32117.65</v>
      </c>
      <c r="H41" s="28">
        <v>26175.86</v>
      </c>
      <c r="I41" s="28">
        <f>F41*H41</f>
        <v>52351.72</v>
      </c>
      <c r="J41" s="29">
        <v>0.2</v>
      </c>
      <c r="K41" s="28" t="e">
        <f>I41*#REF!</f>
        <v>#REF!</v>
      </c>
      <c r="L41" s="5"/>
    </row>
    <row r="42" spans="1:12" s="4" customFormat="1" ht="116.25" customHeight="1" x14ac:dyDescent="0.2">
      <c r="A42" s="10">
        <v>25</v>
      </c>
      <c r="B42" s="10" t="s">
        <v>65</v>
      </c>
      <c r="C42" s="10"/>
      <c r="D42" s="10"/>
      <c r="E42" s="27" t="s">
        <v>15</v>
      </c>
      <c r="F42" s="28">
        <v>1</v>
      </c>
      <c r="G42" s="28">
        <v>620042</v>
      </c>
      <c r="H42" s="28">
        <v>505337.47</v>
      </c>
      <c r="I42" s="28">
        <f>F42*H42</f>
        <v>505337.47</v>
      </c>
      <c r="J42" s="29">
        <v>0.2</v>
      </c>
      <c r="K42" s="28" t="e">
        <f>I42*#REF!</f>
        <v>#REF!</v>
      </c>
      <c r="L42" s="5"/>
    </row>
    <row r="43" spans="1:12" s="7" customFormat="1" ht="19.899999999999999" customHeight="1" x14ac:dyDescent="0.2">
      <c r="A43" s="179" t="s">
        <v>22</v>
      </c>
      <c r="B43" s="180"/>
      <c r="C43" s="180"/>
      <c r="D43" s="180"/>
      <c r="E43" s="31"/>
      <c r="F43" s="31"/>
      <c r="G43" s="31"/>
      <c r="H43" s="31"/>
      <c r="I43" s="32">
        <f>SUM(I40:I42)</f>
        <v>1228865.0099999998</v>
      </c>
      <c r="J43" s="31"/>
      <c r="K43" s="34" t="e">
        <f>SUM(K40:K42)</f>
        <v>#REF!</v>
      </c>
      <c r="L43" s="6"/>
    </row>
    <row r="44" spans="1:12" s="9" customFormat="1" ht="39.75" customHeight="1" x14ac:dyDescent="0.25">
      <c r="A44" s="179" t="s">
        <v>54</v>
      </c>
      <c r="B44" s="180"/>
      <c r="C44" s="180"/>
      <c r="D44" s="180"/>
      <c r="E44" s="180"/>
      <c r="F44" s="180"/>
      <c r="G44" s="181"/>
      <c r="H44" s="35"/>
      <c r="I44" s="32">
        <f>I19+I35+I38+I43</f>
        <v>5386764.7459999993</v>
      </c>
      <c r="J44" s="31"/>
      <c r="K44" s="34" t="e">
        <f>SUM(K43,K38,K35,K19)</f>
        <v>#REF!</v>
      </c>
      <c r="L44" s="8"/>
    </row>
    <row r="45" spans="1:12" s="12" customFormat="1" ht="27.75" customHeight="1" x14ac:dyDescent="0.3">
      <c r="A45" s="187" t="s">
        <v>64</v>
      </c>
      <c r="B45" s="188"/>
      <c r="C45" s="188"/>
      <c r="D45" s="189"/>
      <c r="E45" s="36" t="s">
        <v>60</v>
      </c>
      <c r="F45" s="37">
        <v>1</v>
      </c>
      <c r="G45" s="37">
        <v>198000</v>
      </c>
      <c r="H45" s="37"/>
      <c r="I45" s="37">
        <v>996000</v>
      </c>
      <c r="J45" s="29">
        <v>0.2</v>
      </c>
      <c r="K45" s="34">
        <f>I45*1.2</f>
        <v>1195200</v>
      </c>
      <c r="L45" s="11"/>
    </row>
    <row r="46" spans="1:12" s="4" customFormat="1" ht="24.75" hidden="1" customHeight="1" x14ac:dyDescent="0.2">
      <c r="A46" s="190" t="s">
        <v>39</v>
      </c>
      <c r="B46" s="190"/>
      <c r="C46" s="190"/>
      <c r="D46" s="190"/>
      <c r="E46" s="190"/>
      <c r="F46" s="190"/>
      <c r="G46" s="190"/>
      <c r="H46" s="190"/>
      <c r="I46" s="190"/>
      <c r="J46" s="190"/>
      <c r="K46" s="28"/>
      <c r="L46" s="5"/>
    </row>
    <row r="47" spans="1:12" s="7" customFormat="1" ht="48" customHeight="1" x14ac:dyDescent="0.2">
      <c r="A47" s="187" t="s">
        <v>55</v>
      </c>
      <c r="B47" s="188"/>
      <c r="C47" s="188"/>
      <c r="D47" s="189"/>
      <c r="E47" s="36" t="str">
        <f>E45</f>
        <v>к-т</v>
      </c>
      <c r="F47" s="37">
        <v>1</v>
      </c>
      <c r="G47" s="37">
        <v>768159.34</v>
      </c>
      <c r="H47" s="37"/>
      <c r="I47" s="37">
        <v>952783.28</v>
      </c>
      <c r="J47" s="29">
        <v>0.2</v>
      </c>
      <c r="K47" s="34">
        <f>I47*1.2</f>
        <v>1143339.936</v>
      </c>
      <c r="L47" s="6"/>
    </row>
    <row r="48" spans="1:12" s="7" customFormat="1" ht="51.75" customHeight="1" x14ac:dyDescent="0.2">
      <c r="A48" s="179" t="s">
        <v>112</v>
      </c>
      <c r="B48" s="180"/>
      <c r="C48" s="180"/>
      <c r="D48" s="181"/>
      <c r="E48" s="31"/>
      <c r="F48" s="31"/>
      <c r="G48" s="31"/>
      <c r="H48" s="31"/>
      <c r="I48" s="38">
        <f>SUM(I47,I45,I44)</f>
        <v>7335548.0259999996</v>
      </c>
      <c r="J48" s="39">
        <v>0.2</v>
      </c>
      <c r="K48" s="40" t="e">
        <f>SUM(K47,K45,K44)</f>
        <v>#REF!</v>
      </c>
      <c r="L48" s="6"/>
    </row>
    <row r="49" spans="1:11" ht="328.5" hidden="1" customHeight="1" x14ac:dyDescent="0.2">
      <c r="A49" s="182" t="s">
        <v>80</v>
      </c>
      <c r="B49" s="183"/>
      <c r="C49" s="183"/>
      <c r="D49" s="183"/>
      <c r="E49" s="183"/>
      <c r="F49" s="183"/>
      <c r="G49" s="183"/>
      <c r="H49" s="183"/>
      <c r="I49" s="183"/>
      <c r="J49" s="183"/>
      <c r="K49" s="183"/>
    </row>
    <row r="50" spans="1:11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</row>
    <row r="51" spans="1:11" ht="20.25" customHeight="1" x14ac:dyDescent="0.2">
      <c r="A51" s="184"/>
      <c r="B51" s="184"/>
      <c r="C51" s="184"/>
      <c r="D51" s="184"/>
      <c r="E51" s="184"/>
      <c r="F51" s="184"/>
      <c r="G51" s="184"/>
      <c r="H51" s="184"/>
      <c r="I51" s="184"/>
      <c r="J51" s="184"/>
      <c r="K51" s="184"/>
    </row>
    <row r="52" spans="1:11" ht="118.5" customHeight="1" x14ac:dyDescent="0.2">
      <c r="A52" s="176" t="s">
        <v>111</v>
      </c>
      <c r="B52" s="176"/>
      <c r="C52" s="176"/>
      <c r="D52" s="176"/>
      <c r="E52" s="176"/>
      <c r="F52" s="176"/>
      <c r="G52" s="176"/>
      <c r="H52" s="176"/>
      <c r="I52" s="176"/>
      <c r="J52" s="176"/>
      <c r="K52" s="176"/>
    </row>
    <row r="53" spans="1:11" ht="15.75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20.25" customHeight="1" x14ac:dyDescent="0.2">
      <c r="A54" s="176"/>
      <c r="B54" s="176"/>
      <c r="C54" s="176"/>
      <c r="D54" s="176"/>
      <c r="E54" s="176"/>
      <c r="F54" s="176"/>
      <c r="G54" s="176"/>
      <c r="H54" s="176"/>
      <c r="I54" s="176"/>
      <c r="J54" s="176"/>
      <c r="K54" s="176"/>
    </row>
    <row r="55" spans="1:11" ht="15.75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20.25" customHeight="1" x14ac:dyDescent="0.2">
      <c r="A56" s="175"/>
      <c r="B56" s="176"/>
      <c r="C56" s="176"/>
      <c r="D56" s="176"/>
      <c r="E56" s="176"/>
      <c r="F56" s="176"/>
      <c r="G56" s="176"/>
      <c r="H56" s="176"/>
      <c r="I56" s="176"/>
      <c r="J56" s="176"/>
      <c r="K56" s="176"/>
    </row>
    <row r="57" spans="1:11" ht="15.75" x14ac:dyDescent="0.2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20.25" customHeight="1" x14ac:dyDescent="0.2">
      <c r="A58" s="177"/>
      <c r="B58" s="178"/>
      <c r="C58" s="178"/>
      <c r="D58" s="178"/>
      <c r="E58" s="178"/>
      <c r="F58" s="178"/>
      <c r="G58" s="178"/>
      <c r="H58" s="178"/>
      <c r="I58" s="178"/>
      <c r="J58" s="178"/>
      <c r="K58" s="178"/>
    </row>
    <row r="59" spans="1:11" ht="20.25" customHeight="1" x14ac:dyDescent="0.2">
      <c r="A59" s="177"/>
      <c r="B59" s="178"/>
      <c r="C59" s="178"/>
      <c r="D59" s="178"/>
      <c r="E59" s="178"/>
      <c r="F59" s="178"/>
      <c r="G59" s="178"/>
      <c r="H59" s="178"/>
      <c r="I59" s="178"/>
      <c r="J59" s="178"/>
      <c r="K59" s="178"/>
    </row>
    <row r="60" spans="1:11" ht="20.25" customHeight="1" x14ac:dyDescent="0.2">
      <c r="A60" s="178"/>
      <c r="B60" s="178"/>
      <c r="C60" s="178"/>
      <c r="D60" s="178"/>
      <c r="E60" s="42"/>
      <c r="F60" s="42"/>
      <c r="G60" s="42"/>
      <c r="H60" s="42"/>
      <c r="I60" s="42"/>
      <c r="J60" s="42"/>
      <c r="K60" s="42"/>
    </row>
    <row r="61" spans="1:11" ht="20.25" customHeight="1" x14ac:dyDescent="0.2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x14ac:dyDescent="0.2">
      <c r="A62" s="184"/>
      <c r="B62" s="184"/>
      <c r="C62" s="184"/>
      <c r="D62" s="184"/>
      <c r="E62" s="184"/>
      <c r="F62" s="184"/>
      <c r="G62" s="184"/>
      <c r="H62" s="184"/>
      <c r="I62" s="184"/>
      <c r="J62" s="184"/>
      <c r="K62" s="184"/>
    </row>
    <row r="63" spans="1:11" ht="20.25" customHeight="1" x14ac:dyDescent="0.2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x14ac:dyDescent="0.25">
      <c r="A64" s="191"/>
      <c r="B64" s="191"/>
      <c r="C64" s="191"/>
      <c r="D64" s="191"/>
      <c r="E64" s="191"/>
      <c r="F64" s="191"/>
      <c r="G64" s="22"/>
      <c r="H64" s="22"/>
      <c r="I64" s="22"/>
      <c r="J64" s="22"/>
      <c r="K64" s="43" t="s">
        <v>1</v>
      </c>
    </row>
    <row r="65" spans="1:11" ht="15.75" x14ac:dyDescent="0.25">
      <c r="A65" s="44"/>
      <c r="B65" s="45"/>
      <c r="C65" s="23"/>
      <c r="D65" s="44"/>
      <c r="E65" s="45"/>
      <c r="F65" s="23"/>
      <c r="G65" s="21"/>
      <c r="H65" s="21"/>
      <c r="I65" s="21"/>
      <c r="J65" s="21"/>
      <c r="K65" s="43" t="s">
        <v>50</v>
      </c>
    </row>
    <row r="66" spans="1:11" ht="13.5" customHeight="1" x14ac:dyDescent="0.25">
      <c r="A66" s="44"/>
      <c r="B66" s="45"/>
      <c r="C66" s="23"/>
      <c r="D66" s="24"/>
      <c r="E66" s="21"/>
      <c r="F66" s="21"/>
      <c r="G66" s="21"/>
      <c r="H66" s="21"/>
      <c r="I66" s="21"/>
      <c r="J66" s="21"/>
      <c r="K66" s="43"/>
    </row>
    <row r="67" spans="1:11" x14ac:dyDescent="0.2">
      <c r="A67" s="184"/>
      <c r="B67" s="184"/>
      <c r="C67" s="184"/>
      <c r="D67" s="184" t="s">
        <v>81</v>
      </c>
      <c r="E67" s="184"/>
      <c r="F67" s="184"/>
      <c r="G67" s="41"/>
      <c r="H67" s="41"/>
      <c r="I67" s="41"/>
      <c r="J67" s="41"/>
      <c r="K67" s="41"/>
    </row>
    <row r="68" spans="1:11" x14ac:dyDescent="0.2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</row>
    <row r="69" spans="1:11" x14ac:dyDescent="0.2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</row>
    <row r="70" spans="1:11" s="3" customFormat="1" ht="20.25" x14ac:dyDescent="0.3">
      <c r="A70" s="21"/>
      <c r="B70" s="44"/>
      <c r="C70" s="45"/>
      <c r="D70" s="23"/>
      <c r="E70" s="24"/>
      <c r="F70" s="21"/>
      <c r="G70" s="21"/>
      <c r="H70" s="21"/>
      <c r="I70" s="21"/>
      <c r="J70" s="21"/>
      <c r="K70" s="21"/>
    </row>
    <row r="71" spans="1:11" s="1" customFormat="1" ht="20.25" x14ac:dyDescent="0.3">
      <c r="A71" s="18"/>
      <c r="B71" s="46"/>
      <c r="C71" s="47"/>
      <c r="D71" s="15"/>
      <c r="E71" s="18"/>
      <c r="F71" s="22"/>
      <c r="G71" s="22"/>
      <c r="H71" s="22"/>
      <c r="I71" s="22"/>
      <c r="J71" s="22"/>
      <c r="K71" s="22"/>
    </row>
    <row r="72" spans="1:11" x14ac:dyDescent="0.2">
      <c r="A72" s="136"/>
      <c r="B72" s="136"/>
      <c r="C72" s="136"/>
      <c r="K72" s="48"/>
    </row>
    <row r="73" spans="1:11" s="9" customFormat="1" ht="18" x14ac:dyDescent="0.25">
      <c r="A73" s="49"/>
      <c r="B73" s="49"/>
      <c r="C73" s="50"/>
      <c r="D73" s="49"/>
      <c r="E73" s="50"/>
      <c r="F73" s="49"/>
      <c r="G73" s="49"/>
      <c r="H73" s="49"/>
      <c r="I73" s="49"/>
      <c r="J73" s="49"/>
      <c r="K73" s="51"/>
    </row>
  </sheetData>
  <mergeCells count="33">
    <mergeCell ref="A72:C72"/>
    <mergeCell ref="D64:F64"/>
    <mergeCell ref="A67:C67"/>
    <mergeCell ref="D67:F67"/>
    <mergeCell ref="A64:C64"/>
    <mergeCell ref="A44:G44"/>
    <mergeCell ref="A45:D45"/>
    <mergeCell ref="A46:J46"/>
    <mergeCell ref="A47:D47"/>
    <mergeCell ref="A62:K62"/>
    <mergeCell ref="A54:K54"/>
    <mergeCell ref="A60:D60"/>
    <mergeCell ref="A8:D8"/>
    <mergeCell ref="D5:F5"/>
    <mergeCell ref="A56:K56"/>
    <mergeCell ref="A58:K58"/>
    <mergeCell ref="A59:K59"/>
    <mergeCell ref="A48:D48"/>
    <mergeCell ref="A49:K49"/>
    <mergeCell ref="A51:K51"/>
    <mergeCell ref="A52:K52"/>
    <mergeCell ref="A39:K39"/>
    <mergeCell ref="A10:K10"/>
    <mergeCell ref="A11:K11"/>
    <mergeCell ref="A35:D35"/>
    <mergeCell ref="A36:K36"/>
    <mergeCell ref="A38:D38"/>
    <mergeCell ref="A43:D43"/>
    <mergeCell ref="L17:N17"/>
    <mergeCell ref="A19:D19"/>
    <mergeCell ref="A20:K20"/>
    <mergeCell ref="L28:O28"/>
    <mergeCell ref="L29:O29"/>
  </mergeCells>
  <printOptions horizontalCentered="1"/>
  <pageMargins left="7.874015748031496E-2" right="0.23622047244094491" top="0" bottom="0.15748031496062992" header="0.15748031496062992" footer="0.51181102362204722"/>
  <pageSetup paperSize="9" scale="24" fitToHeight="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P79"/>
  <sheetViews>
    <sheetView view="pageBreakPreview" zoomScale="55" zoomScaleNormal="100" zoomScaleSheetLayoutView="55" workbookViewId="0">
      <pane ySplit="11" topLeftCell="A42" activePane="bottomLeft" state="frozen"/>
      <selection pane="bottomLeft" activeCell="A57" sqref="A57:L57"/>
    </sheetView>
  </sheetViews>
  <sheetFormatPr defaultColWidth="9.140625" defaultRowHeight="12.75" x14ac:dyDescent="0.2"/>
  <cols>
    <col min="1" max="1" width="6.7109375" style="2" customWidth="1"/>
    <col min="2" max="2" width="24.85546875" style="114" customWidth="1"/>
    <col min="3" max="3" width="47.5703125" style="115" customWidth="1"/>
    <col min="4" max="4" width="88.5703125" style="2" customWidth="1"/>
    <col min="5" max="5" width="21.5703125" style="2" customWidth="1"/>
    <col min="6" max="6" width="8.5703125" style="116" customWidth="1"/>
    <col min="7" max="7" width="14.5703125" style="2" customWidth="1"/>
    <col min="8" max="8" width="23.140625" style="2" hidden="1" customWidth="1"/>
    <col min="9" max="9" width="20.5703125" style="2" customWidth="1"/>
    <col min="10" max="10" width="25" style="2" customWidth="1"/>
    <col min="11" max="11" width="19" style="2" customWidth="1"/>
    <col min="12" max="12" width="29.42578125" style="2" customWidth="1"/>
    <col min="13" max="13" width="39.28515625" style="2" customWidth="1"/>
    <col min="14" max="16384" width="9.140625" style="2"/>
  </cols>
  <sheetData>
    <row r="1" spans="1:13" ht="20.25" x14ac:dyDescent="0.3">
      <c r="A1" s="1"/>
      <c r="B1" s="59"/>
      <c r="C1" s="60"/>
      <c r="D1" s="1"/>
      <c r="E1" s="1"/>
      <c r="F1" s="61"/>
      <c r="G1" s="1"/>
      <c r="H1" s="1"/>
      <c r="I1" s="1"/>
      <c r="J1" s="1"/>
      <c r="K1" s="1"/>
      <c r="L1" s="1"/>
    </row>
    <row r="2" spans="1:13" ht="21.75" x14ac:dyDescent="0.3">
      <c r="A2" s="1"/>
      <c r="B2" s="59"/>
      <c r="C2" s="62" t="s">
        <v>85</v>
      </c>
      <c r="D2" s="63"/>
      <c r="E2" s="63"/>
      <c r="F2" s="61"/>
      <c r="G2" s="1"/>
      <c r="H2" s="1"/>
      <c r="I2" s="1"/>
      <c r="J2" s="1"/>
      <c r="K2" s="1"/>
      <c r="L2" s="1"/>
    </row>
    <row r="3" spans="1:13" ht="21.75" x14ac:dyDescent="0.3">
      <c r="A3" s="1"/>
      <c r="B3" s="59"/>
      <c r="C3" s="64" t="s">
        <v>86</v>
      </c>
      <c r="D3" s="63"/>
      <c r="E3" s="63"/>
      <c r="F3" s="61"/>
      <c r="G3" s="1"/>
      <c r="H3" s="1"/>
      <c r="I3" s="1"/>
      <c r="J3" s="1"/>
      <c r="K3" s="1"/>
      <c r="L3" s="1"/>
    </row>
    <row r="4" spans="1:13" ht="20.25" x14ac:dyDescent="0.3">
      <c r="A4" s="1"/>
      <c r="B4" s="59"/>
      <c r="C4" s="60"/>
      <c r="D4" s="1"/>
      <c r="E4" s="1"/>
      <c r="F4" s="61"/>
      <c r="G4" s="1"/>
      <c r="H4" s="1"/>
      <c r="I4" s="1"/>
      <c r="J4" s="1"/>
      <c r="K4" s="1"/>
      <c r="L4" s="1"/>
    </row>
    <row r="5" spans="1:13" ht="20.25" x14ac:dyDescent="0.3">
      <c r="A5" s="1"/>
      <c r="B5" s="59"/>
      <c r="C5" s="60"/>
      <c r="D5" s="1"/>
      <c r="E5" s="1"/>
      <c r="F5" s="61"/>
      <c r="G5" s="1"/>
      <c r="H5" s="1"/>
      <c r="I5" s="1"/>
      <c r="J5" s="1"/>
      <c r="K5" s="1"/>
      <c r="L5" s="1"/>
    </row>
    <row r="6" spans="1:13" ht="20.25" x14ac:dyDescent="0.3">
      <c r="A6" s="3" t="s">
        <v>87</v>
      </c>
      <c r="B6" s="59"/>
      <c r="C6" s="60"/>
      <c r="D6" s="1"/>
      <c r="E6" s="1"/>
      <c r="F6" s="61"/>
      <c r="G6" s="1"/>
      <c r="H6" s="1"/>
      <c r="I6" s="1"/>
      <c r="J6" s="1"/>
      <c r="K6" s="1"/>
      <c r="L6" s="1"/>
    </row>
    <row r="7" spans="1:13" ht="20.25" x14ac:dyDescent="0.3">
      <c r="A7" s="3" t="s">
        <v>84</v>
      </c>
      <c r="B7" s="59"/>
      <c r="C7" s="60"/>
      <c r="D7" s="1"/>
      <c r="E7" s="1"/>
      <c r="F7" s="61"/>
      <c r="G7" s="1"/>
      <c r="H7" s="1"/>
      <c r="I7" s="1"/>
      <c r="J7" s="1"/>
      <c r="K7" s="1"/>
      <c r="L7" s="1"/>
    </row>
    <row r="8" spans="1:13" ht="20.25" x14ac:dyDescent="0.3">
      <c r="A8" s="213" t="s">
        <v>0</v>
      </c>
      <c r="B8" s="213"/>
      <c r="C8" s="213"/>
      <c r="D8" s="1"/>
      <c r="E8" s="1"/>
      <c r="F8" s="61"/>
      <c r="G8" s="65"/>
      <c r="H8" s="65"/>
      <c r="I8" s="65"/>
      <c r="J8" s="65"/>
      <c r="K8" s="65"/>
      <c r="L8" s="66"/>
    </row>
    <row r="9" spans="1:13" s="69" customFormat="1" ht="20.25" x14ac:dyDescent="0.3">
      <c r="A9" s="214" t="s">
        <v>88</v>
      </c>
      <c r="B9" s="214"/>
      <c r="C9" s="67"/>
      <c r="D9" s="3"/>
      <c r="E9" s="3"/>
      <c r="F9" s="68"/>
      <c r="G9" s="3"/>
      <c r="H9" s="3"/>
      <c r="I9" s="3"/>
      <c r="J9" s="3"/>
      <c r="K9" s="3">
        <v>1.2269950603416999</v>
      </c>
      <c r="L9" s="3">
        <v>1.2</v>
      </c>
      <c r="M9" s="3"/>
    </row>
    <row r="10" spans="1:13" ht="20.25" x14ac:dyDescent="0.3">
      <c r="A10" s="215"/>
      <c r="B10" s="215"/>
      <c r="C10" s="215"/>
      <c r="D10" s="215"/>
      <c r="E10" s="61"/>
      <c r="F10" s="61"/>
      <c r="G10" s="1"/>
      <c r="H10" s="1"/>
      <c r="I10" s="1"/>
      <c r="J10" s="1"/>
      <c r="K10" s="1"/>
      <c r="L10" s="1"/>
    </row>
    <row r="11" spans="1:13" s="4" customFormat="1" ht="58.5" x14ac:dyDescent="0.2">
      <c r="A11" s="70" t="s">
        <v>2</v>
      </c>
      <c r="B11" s="71" t="s">
        <v>3</v>
      </c>
      <c r="C11" s="71" t="s">
        <v>4</v>
      </c>
      <c r="D11" s="71" t="s">
        <v>5</v>
      </c>
      <c r="E11" s="72" t="s">
        <v>89</v>
      </c>
      <c r="F11" s="70" t="s">
        <v>6</v>
      </c>
      <c r="G11" s="71" t="s">
        <v>7</v>
      </c>
      <c r="H11" s="70" t="s">
        <v>56</v>
      </c>
      <c r="I11" s="70" t="s">
        <v>66</v>
      </c>
      <c r="J11" s="70" t="s">
        <v>90</v>
      </c>
      <c r="K11" s="70" t="s">
        <v>67</v>
      </c>
      <c r="L11" s="70" t="s">
        <v>91</v>
      </c>
    </row>
    <row r="12" spans="1:13" s="4" customFormat="1" ht="18.75" x14ac:dyDescent="0.2">
      <c r="A12" s="216" t="s">
        <v>8</v>
      </c>
      <c r="B12" s="216"/>
      <c r="C12" s="216"/>
      <c r="D12" s="216"/>
      <c r="E12" s="216"/>
      <c r="F12" s="216"/>
      <c r="G12" s="216"/>
      <c r="H12" s="216"/>
      <c r="I12" s="216"/>
      <c r="J12" s="216"/>
      <c r="K12" s="217"/>
      <c r="L12" s="217"/>
    </row>
    <row r="13" spans="1:13" s="4" customFormat="1" ht="24.75" customHeight="1" x14ac:dyDescent="0.2">
      <c r="A13" s="200" t="s">
        <v>45</v>
      </c>
      <c r="B13" s="200"/>
      <c r="C13" s="200"/>
      <c r="D13" s="200"/>
      <c r="E13" s="200"/>
      <c r="F13" s="200"/>
      <c r="G13" s="200"/>
      <c r="H13" s="200"/>
      <c r="I13" s="200"/>
      <c r="J13" s="200"/>
      <c r="K13" s="201"/>
      <c r="L13" s="201"/>
    </row>
    <row r="14" spans="1:13" s="4" customFormat="1" ht="78" customHeight="1" x14ac:dyDescent="0.2">
      <c r="A14" s="73">
        <f t="shared" ref="A14:A20" si="0">ROW(14:14)-11</f>
        <v>3</v>
      </c>
      <c r="B14" s="73" t="s">
        <v>9</v>
      </c>
      <c r="C14" s="73"/>
      <c r="D14" s="73" t="s">
        <v>46</v>
      </c>
      <c r="E14" s="74">
        <f>I14*$L$9</f>
        <v>5235.1800000002768</v>
      </c>
      <c r="F14" s="75" t="s">
        <v>10</v>
      </c>
      <c r="G14" s="57">
        <v>6</v>
      </c>
      <c r="H14" s="57">
        <v>5352.95</v>
      </c>
      <c r="I14" s="57">
        <f>H14/$K$9</f>
        <v>4362.6500000002306</v>
      </c>
      <c r="J14" s="57">
        <f>G14*I14</f>
        <v>26175.900000001384</v>
      </c>
      <c r="K14" s="76">
        <v>0.2</v>
      </c>
      <c r="L14" s="57">
        <f>J14*$L$9</f>
        <v>31411.080000001661</v>
      </c>
      <c r="M14" s="5"/>
    </row>
    <row r="15" spans="1:13" s="4" customFormat="1" ht="121.9" customHeight="1" x14ac:dyDescent="0.25">
      <c r="A15" s="73">
        <f t="shared" si="0"/>
        <v>4</v>
      </c>
      <c r="B15" s="73" t="s">
        <v>11</v>
      </c>
      <c r="C15" s="73"/>
      <c r="D15" s="77" t="s">
        <v>40</v>
      </c>
      <c r="E15" s="74">
        <f t="shared" ref="E15:E20" si="1">I15*$L$9</f>
        <v>5758.6833300145945</v>
      </c>
      <c r="F15" s="75" t="s">
        <v>10</v>
      </c>
      <c r="G15" s="57">
        <v>125</v>
      </c>
      <c r="H15" s="57">
        <v>5888.23</v>
      </c>
      <c r="I15" s="57">
        <f t="shared" ref="I15:I20" si="2">H15/$K$9</f>
        <v>4798.9027750121622</v>
      </c>
      <c r="J15" s="57">
        <f t="shared" ref="J15:J20" si="3">G15*I15</f>
        <v>599862.84687652031</v>
      </c>
      <c r="K15" s="76">
        <v>0.2</v>
      </c>
      <c r="L15" s="57">
        <f t="shared" ref="L15:L20" si="4">J15*$L$9</f>
        <v>719835.41625182435</v>
      </c>
      <c r="M15" s="5"/>
    </row>
    <row r="16" spans="1:13" s="4" customFormat="1" ht="84" customHeight="1" x14ac:dyDescent="0.2">
      <c r="A16" s="73">
        <f t="shared" si="0"/>
        <v>5</v>
      </c>
      <c r="B16" s="73" t="s">
        <v>13</v>
      </c>
      <c r="C16" s="73"/>
      <c r="D16" s="73" t="s">
        <v>61</v>
      </c>
      <c r="E16" s="74">
        <f t="shared" si="1"/>
        <v>2363.755237280503</v>
      </c>
      <c r="F16" s="75" t="s">
        <v>12</v>
      </c>
      <c r="G16" s="57">
        <v>164</v>
      </c>
      <c r="H16" s="57">
        <v>2416.9299999999998</v>
      </c>
      <c r="I16" s="57">
        <f t="shared" si="2"/>
        <v>1969.7960310670858</v>
      </c>
      <c r="J16" s="57">
        <f t="shared" si="3"/>
        <v>323046.54909500206</v>
      </c>
      <c r="K16" s="76">
        <v>0.2</v>
      </c>
      <c r="L16" s="57">
        <f t="shared" si="4"/>
        <v>387655.85891400249</v>
      </c>
      <c r="M16" s="5"/>
    </row>
    <row r="17" spans="1:16" s="4" customFormat="1" ht="72" x14ac:dyDescent="0.2">
      <c r="A17" s="73">
        <f t="shared" si="0"/>
        <v>6</v>
      </c>
      <c r="B17" s="73" t="s">
        <v>16</v>
      </c>
      <c r="C17" s="73"/>
      <c r="D17" s="73" t="s">
        <v>41</v>
      </c>
      <c r="E17" s="74">
        <f t="shared" si="1"/>
        <v>3141.0982200096937</v>
      </c>
      <c r="F17" s="75" t="s">
        <v>17</v>
      </c>
      <c r="G17" s="57">
        <v>24</v>
      </c>
      <c r="H17" s="57">
        <v>3211.76</v>
      </c>
      <c r="I17" s="57">
        <f t="shared" si="2"/>
        <v>2617.5818500080782</v>
      </c>
      <c r="J17" s="57">
        <f t="shared" si="3"/>
        <v>62821.964400193872</v>
      </c>
      <c r="K17" s="76">
        <v>0.2</v>
      </c>
      <c r="L17" s="57">
        <f t="shared" si="4"/>
        <v>75386.357280232638</v>
      </c>
      <c r="M17" s="5"/>
    </row>
    <row r="18" spans="1:16" s="4" customFormat="1" ht="126" x14ac:dyDescent="0.2">
      <c r="A18" s="73">
        <f t="shared" si="0"/>
        <v>7</v>
      </c>
      <c r="B18" s="73" t="s">
        <v>18</v>
      </c>
      <c r="C18" s="73"/>
      <c r="D18" s="73" t="s">
        <v>92</v>
      </c>
      <c r="E18" s="74">
        <f t="shared" si="1"/>
        <v>3966.040416368754</v>
      </c>
      <c r="F18" s="75" t="s">
        <v>12</v>
      </c>
      <c r="G18" s="57">
        <v>29</v>
      </c>
      <c r="H18" s="57">
        <v>4055.26</v>
      </c>
      <c r="I18" s="57">
        <f t="shared" si="2"/>
        <v>3305.0336803072951</v>
      </c>
      <c r="J18" s="57">
        <f t="shared" si="3"/>
        <v>95845.976728911555</v>
      </c>
      <c r="K18" s="76">
        <v>0.2</v>
      </c>
      <c r="L18" s="57">
        <f t="shared" si="4"/>
        <v>115015.17207469387</v>
      </c>
      <c r="M18" s="5"/>
    </row>
    <row r="19" spans="1:16" s="4" customFormat="1" ht="96" customHeight="1" x14ac:dyDescent="0.2">
      <c r="A19" s="73">
        <f t="shared" si="0"/>
        <v>8</v>
      </c>
      <c r="B19" s="73" t="s">
        <v>19</v>
      </c>
      <c r="C19" s="73"/>
      <c r="D19" s="73" t="s">
        <v>20</v>
      </c>
      <c r="E19" s="74">
        <f t="shared" si="1"/>
        <v>840.79556091505401</v>
      </c>
      <c r="F19" s="75" t="s">
        <v>12</v>
      </c>
      <c r="G19" s="57">
        <v>50</v>
      </c>
      <c r="H19" s="57">
        <v>859.71</v>
      </c>
      <c r="I19" s="57">
        <f t="shared" si="2"/>
        <v>700.66296742921168</v>
      </c>
      <c r="J19" s="57">
        <f t="shared" si="3"/>
        <v>35033.148371460586</v>
      </c>
      <c r="K19" s="76">
        <v>0.2</v>
      </c>
      <c r="L19" s="57">
        <f t="shared" si="4"/>
        <v>42039.778045752704</v>
      </c>
      <c r="M19" s="168"/>
      <c r="N19" s="169"/>
      <c r="O19" s="169"/>
    </row>
    <row r="20" spans="1:16" s="4" customFormat="1" ht="72.75" customHeight="1" x14ac:dyDescent="0.2">
      <c r="A20" s="73">
        <f t="shared" si="0"/>
        <v>9</v>
      </c>
      <c r="B20" s="73" t="s">
        <v>21</v>
      </c>
      <c r="C20" s="73"/>
      <c r="D20" s="73" t="s">
        <v>93</v>
      </c>
      <c r="E20" s="74">
        <f t="shared" si="1"/>
        <v>4188.1342200097488</v>
      </c>
      <c r="F20" s="75" t="s">
        <v>12</v>
      </c>
      <c r="G20" s="57">
        <v>13</v>
      </c>
      <c r="H20" s="57">
        <v>4282.3500000000004</v>
      </c>
      <c r="I20" s="57">
        <f t="shared" si="2"/>
        <v>3490.1118500081243</v>
      </c>
      <c r="J20" s="57">
        <f t="shared" si="3"/>
        <v>45371.454050105618</v>
      </c>
      <c r="K20" s="76">
        <v>0.2</v>
      </c>
      <c r="L20" s="57">
        <f t="shared" si="4"/>
        <v>54445.744860126739</v>
      </c>
      <c r="M20" s="5"/>
    </row>
    <row r="21" spans="1:16" s="7" customFormat="1" ht="21" customHeight="1" x14ac:dyDescent="0.2">
      <c r="A21" s="218" t="s">
        <v>22</v>
      </c>
      <c r="B21" s="218"/>
      <c r="C21" s="218"/>
      <c r="D21" s="218"/>
      <c r="E21" s="78"/>
      <c r="F21" s="79"/>
      <c r="G21" s="79"/>
      <c r="H21" s="79"/>
      <c r="I21" s="79"/>
      <c r="J21" s="80">
        <f>SUM(J14:J20)</f>
        <v>1188157.8395221953</v>
      </c>
      <c r="K21" s="81"/>
      <c r="L21" s="82">
        <f>SUM(L14:L20)</f>
        <v>1425789.4074266346</v>
      </c>
      <c r="M21" s="6"/>
    </row>
    <row r="22" spans="1:16" s="4" customFormat="1" ht="24.75" customHeight="1" x14ac:dyDescent="0.2">
      <c r="A22" s="200" t="s">
        <v>51</v>
      </c>
      <c r="B22" s="200"/>
      <c r="C22" s="200"/>
      <c r="D22" s="200"/>
      <c r="E22" s="200"/>
      <c r="F22" s="200"/>
      <c r="G22" s="200"/>
      <c r="H22" s="200"/>
      <c r="I22" s="200"/>
      <c r="J22" s="200"/>
      <c r="K22" s="201"/>
      <c r="L22" s="201"/>
      <c r="M22" s="5"/>
    </row>
    <row r="23" spans="1:16" s="4" customFormat="1" ht="151.5" customHeight="1" x14ac:dyDescent="0.2">
      <c r="A23" s="73">
        <f t="shared" ref="A23:A36" si="5">ROW(23:23)-13</f>
        <v>10</v>
      </c>
      <c r="B23" s="73" t="s">
        <v>14</v>
      </c>
      <c r="C23" s="73"/>
      <c r="D23" s="73" t="s">
        <v>48</v>
      </c>
      <c r="E23" s="74">
        <f t="shared" ref="E23:E36" si="6">I23*$L$9</f>
        <v>36646.201320059095</v>
      </c>
      <c r="F23" s="75" t="s">
        <v>15</v>
      </c>
      <c r="G23" s="57">
        <v>4</v>
      </c>
      <c r="H23" s="57">
        <v>37470.589999999997</v>
      </c>
      <c r="I23" s="57">
        <f t="shared" ref="I23:I36" si="7">H23/$K$9</f>
        <v>30538.501100049249</v>
      </c>
      <c r="J23" s="57">
        <f t="shared" ref="J23:J36" si="8">G23*I23</f>
        <v>122154.00440019699</v>
      </c>
      <c r="K23" s="76">
        <v>0.2</v>
      </c>
      <c r="L23" s="57">
        <f t="shared" ref="L23:L36" si="9">J23*$L$9</f>
        <v>146584.80528023638</v>
      </c>
      <c r="M23" s="5"/>
    </row>
    <row r="24" spans="1:16" s="4" customFormat="1" ht="146.25" customHeight="1" x14ac:dyDescent="0.2">
      <c r="A24" s="73">
        <f t="shared" si="5"/>
        <v>11</v>
      </c>
      <c r="B24" s="73" t="s">
        <v>23</v>
      </c>
      <c r="C24" s="73"/>
      <c r="D24" s="73" t="s">
        <v>24</v>
      </c>
      <c r="E24" s="74">
        <f t="shared" si="6"/>
        <v>1840.2421272757117</v>
      </c>
      <c r="F24" s="75" t="s">
        <v>10</v>
      </c>
      <c r="G24" s="57">
        <v>8</v>
      </c>
      <c r="H24" s="57">
        <v>1881.64</v>
      </c>
      <c r="I24" s="57">
        <f t="shared" si="7"/>
        <v>1533.5351060630931</v>
      </c>
      <c r="J24" s="57">
        <f t="shared" si="8"/>
        <v>12268.280848504744</v>
      </c>
      <c r="K24" s="76">
        <v>0.2</v>
      </c>
      <c r="L24" s="57">
        <f t="shared" si="9"/>
        <v>14721.937018205694</v>
      </c>
      <c r="M24" s="5"/>
    </row>
    <row r="25" spans="1:16" s="4" customFormat="1" ht="93.75" customHeight="1" x14ac:dyDescent="0.2">
      <c r="A25" s="73">
        <f t="shared" si="5"/>
        <v>12</v>
      </c>
      <c r="B25" s="73" t="s">
        <v>25</v>
      </c>
      <c r="C25" s="73"/>
      <c r="D25" s="73" t="s">
        <v>49</v>
      </c>
      <c r="E25" s="74">
        <f t="shared" si="6"/>
        <v>9423.304440019554</v>
      </c>
      <c r="F25" s="75" t="s">
        <v>15</v>
      </c>
      <c r="G25" s="57">
        <v>8</v>
      </c>
      <c r="H25" s="57">
        <v>9635.2900000000009</v>
      </c>
      <c r="I25" s="57">
        <f t="shared" si="7"/>
        <v>7852.7537000162947</v>
      </c>
      <c r="J25" s="57">
        <f t="shared" si="8"/>
        <v>62822.029600130358</v>
      </c>
      <c r="K25" s="76">
        <v>0.2</v>
      </c>
      <c r="L25" s="57">
        <f t="shared" si="9"/>
        <v>75386.435520156432</v>
      </c>
      <c r="M25" s="5"/>
    </row>
    <row r="26" spans="1:16" s="4" customFormat="1" ht="183.75" customHeight="1" x14ac:dyDescent="0.2">
      <c r="A26" s="73">
        <f t="shared" si="5"/>
        <v>13</v>
      </c>
      <c r="B26" s="73" t="s">
        <v>26</v>
      </c>
      <c r="C26" s="73"/>
      <c r="D26" s="73" t="s">
        <v>94</v>
      </c>
      <c r="E26" s="74">
        <f t="shared" si="6"/>
        <v>28793.445990044394</v>
      </c>
      <c r="F26" s="75" t="s">
        <v>15</v>
      </c>
      <c r="G26" s="57">
        <v>1</v>
      </c>
      <c r="H26" s="57">
        <v>29441.18</v>
      </c>
      <c r="I26" s="57">
        <f t="shared" si="7"/>
        <v>23994.538325036996</v>
      </c>
      <c r="J26" s="57">
        <f t="shared" si="8"/>
        <v>23994.538325036996</v>
      </c>
      <c r="K26" s="76">
        <v>0.2</v>
      </c>
      <c r="L26" s="57">
        <f t="shared" si="9"/>
        <v>28793.445990044394</v>
      </c>
      <c r="M26" s="5"/>
    </row>
    <row r="27" spans="1:16" s="4" customFormat="1" ht="81.75" customHeight="1" x14ac:dyDescent="0.2">
      <c r="A27" s="73">
        <f t="shared" si="5"/>
        <v>14</v>
      </c>
      <c r="B27" s="73" t="s">
        <v>27</v>
      </c>
      <c r="C27" s="73"/>
      <c r="D27" s="73" t="s">
        <v>95</v>
      </c>
      <c r="E27" s="74">
        <f t="shared" si="6"/>
        <v>6282.206220009859</v>
      </c>
      <c r="F27" s="75" t="s">
        <v>15</v>
      </c>
      <c r="G27" s="57">
        <v>7</v>
      </c>
      <c r="H27" s="57">
        <v>6423.53</v>
      </c>
      <c r="I27" s="57">
        <f t="shared" si="7"/>
        <v>5235.1718500082161</v>
      </c>
      <c r="J27" s="57">
        <f t="shared" si="8"/>
        <v>36646.202950057515</v>
      </c>
      <c r="K27" s="76">
        <v>0.2</v>
      </c>
      <c r="L27" s="57">
        <f t="shared" si="9"/>
        <v>43975.44354006902</v>
      </c>
      <c r="M27" s="5"/>
    </row>
    <row r="28" spans="1:16" s="4" customFormat="1" ht="103.5" customHeight="1" x14ac:dyDescent="0.2">
      <c r="A28" s="73">
        <f t="shared" si="5"/>
        <v>15</v>
      </c>
      <c r="B28" s="73" t="s">
        <v>28</v>
      </c>
      <c r="C28" s="73"/>
      <c r="D28" s="73" t="s">
        <v>58</v>
      </c>
      <c r="E28" s="74">
        <f t="shared" si="6"/>
        <v>1316.7192372804475</v>
      </c>
      <c r="F28" s="75" t="s">
        <v>10</v>
      </c>
      <c r="G28" s="57">
        <v>460</v>
      </c>
      <c r="H28" s="57">
        <v>1346.34</v>
      </c>
      <c r="I28" s="57">
        <f t="shared" si="7"/>
        <v>1097.2660310670396</v>
      </c>
      <c r="J28" s="57">
        <f t="shared" si="8"/>
        <v>504742.37429083826</v>
      </c>
      <c r="K28" s="76">
        <v>0.2</v>
      </c>
      <c r="L28" s="57">
        <f t="shared" si="9"/>
        <v>605690.84914900584</v>
      </c>
      <c r="M28" s="5"/>
    </row>
    <row r="29" spans="1:16" s="4" customFormat="1" ht="110.25" customHeight="1" x14ac:dyDescent="0.2">
      <c r="A29" s="73">
        <f t="shared" si="5"/>
        <v>16</v>
      </c>
      <c r="B29" s="73" t="s">
        <v>29</v>
      </c>
      <c r="C29" s="73"/>
      <c r="D29" s="73" t="s">
        <v>57</v>
      </c>
      <c r="E29" s="74">
        <f t="shared" si="6"/>
        <v>13225.72561578265</v>
      </c>
      <c r="F29" s="75" t="s">
        <v>15</v>
      </c>
      <c r="G29" s="57">
        <v>20</v>
      </c>
      <c r="H29" s="57">
        <v>13523.25</v>
      </c>
      <c r="I29" s="57">
        <f t="shared" si="7"/>
        <v>11021.438013152208</v>
      </c>
      <c r="J29" s="57">
        <f t="shared" si="8"/>
        <v>220428.76026304415</v>
      </c>
      <c r="K29" s="76">
        <v>0.2</v>
      </c>
      <c r="L29" s="57">
        <f t="shared" si="9"/>
        <v>264514.51231565297</v>
      </c>
      <c r="M29" s="5"/>
    </row>
    <row r="30" spans="1:16" s="4" customFormat="1" ht="90.75" customHeight="1" x14ac:dyDescent="0.2">
      <c r="A30" s="73">
        <f t="shared" si="5"/>
        <v>17</v>
      </c>
      <c r="B30" s="73" t="s">
        <v>9</v>
      </c>
      <c r="C30" s="73"/>
      <c r="D30" s="73" t="s">
        <v>52</v>
      </c>
      <c r="E30" s="74">
        <f t="shared" si="6"/>
        <v>6049.2957469062312</v>
      </c>
      <c r="F30" s="75" t="s">
        <v>10</v>
      </c>
      <c r="G30" s="57">
        <v>22.2</v>
      </c>
      <c r="H30" s="57">
        <v>6185.38</v>
      </c>
      <c r="I30" s="57">
        <f t="shared" si="7"/>
        <v>5041.079789088526</v>
      </c>
      <c r="J30" s="57">
        <f t="shared" si="8"/>
        <v>111911.97131776527</v>
      </c>
      <c r="K30" s="76">
        <v>0.2</v>
      </c>
      <c r="L30" s="57">
        <f t="shared" si="9"/>
        <v>134294.36558131833</v>
      </c>
      <c r="M30" s="168" t="s">
        <v>96</v>
      </c>
      <c r="N30" s="173"/>
      <c r="O30" s="173"/>
      <c r="P30" s="173"/>
    </row>
    <row r="31" spans="1:16" s="4" customFormat="1" ht="120" customHeight="1" x14ac:dyDescent="0.2">
      <c r="A31" s="73">
        <f t="shared" si="5"/>
        <v>18</v>
      </c>
      <c r="B31" s="73" t="s">
        <v>9</v>
      </c>
      <c r="C31" s="73"/>
      <c r="D31" s="73" t="s">
        <v>97</v>
      </c>
      <c r="E31" s="74">
        <f t="shared" si="6"/>
        <v>6049.2957469062312</v>
      </c>
      <c r="F31" s="75" t="s">
        <v>10</v>
      </c>
      <c r="G31" s="57">
        <v>109</v>
      </c>
      <c r="H31" s="57">
        <v>6185.38</v>
      </c>
      <c r="I31" s="57">
        <f t="shared" si="7"/>
        <v>5041.079789088526</v>
      </c>
      <c r="J31" s="57">
        <f t="shared" si="8"/>
        <v>549477.69701064937</v>
      </c>
      <c r="K31" s="76">
        <v>0.2</v>
      </c>
      <c r="L31" s="57">
        <f t="shared" si="9"/>
        <v>659373.2364127792</v>
      </c>
      <c r="M31" s="168" t="s">
        <v>98</v>
      </c>
      <c r="N31" s="173"/>
      <c r="O31" s="173"/>
      <c r="P31" s="173"/>
    </row>
    <row r="32" spans="1:16" s="4" customFormat="1" ht="96" customHeight="1" x14ac:dyDescent="0.2">
      <c r="A32" s="73">
        <f t="shared" si="5"/>
        <v>19</v>
      </c>
      <c r="B32" s="73" t="s">
        <v>19</v>
      </c>
      <c r="C32" s="73"/>
      <c r="D32" s="73" t="s">
        <v>30</v>
      </c>
      <c r="E32" s="74">
        <f t="shared" si="6"/>
        <v>840.78578092458145</v>
      </c>
      <c r="F32" s="75" t="s">
        <v>12</v>
      </c>
      <c r="G32" s="57">
        <v>88</v>
      </c>
      <c r="H32" s="57">
        <v>859.7</v>
      </c>
      <c r="I32" s="57">
        <f t="shared" si="7"/>
        <v>700.65481743715122</v>
      </c>
      <c r="J32" s="57">
        <f t="shared" si="8"/>
        <v>61657.623934469309</v>
      </c>
      <c r="K32" s="76">
        <v>0.2</v>
      </c>
      <c r="L32" s="57">
        <f t="shared" si="9"/>
        <v>73989.148721363163</v>
      </c>
      <c r="M32" s="58"/>
    </row>
    <row r="33" spans="1:13" s="4" customFormat="1" ht="78" customHeight="1" x14ac:dyDescent="0.2">
      <c r="A33" s="73">
        <f t="shared" si="5"/>
        <v>20</v>
      </c>
      <c r="B33" s="73" t="s">
        <v>16</v>
      </c>
      <c r="C33" s="73"/>
      <c r="D33" s="73" t="s">
        <v>59</v>
      </c>
      <c r="E33" s="74">
        <f t="shared" si="6"/>
        <v>3141.0982200096937</v>
      </c>
      <c r="F33" s="75" t="s">
        <v>17</v>
      </c>
      <c r="G33" s="57">
        <v>181</v>
      </c>
      <c r="H33" s="57">
        <v>3211.76</v>
      </c>
      <c r="I33" s="57">
        <f t="shared" si="7"/>
        <v>2617.5818500080782</v>
      </c>
      <c r="J33" s="57">
        <f t="shared" si="8"/>
        <v>473782.31485146214</v>
      </c>
      <c r="K33" s="76">
        <v>0.2</v>
      </c>
      <c r="L33" s="57">
        <f t="shared" si="9"/>
        <v>568538.77782175457</v>
      </c>
      <c r="M33" s="13"/>
    </row>
    <row r="34" spans="1:13" s="4" customFormat="1" ht="117" customHeight="1" x14ac:dyDescent="0.2">
      <c r="A34" s="73">
        <f t="shared" si="5"/>
        <v>21</v>
      </c>
      <c r="B34" s="73" t="s">
        <v>31</v>
      </c>
      <c r="C34" s="73"/>
      <c r="D34" s="73" t="s">
        <v>32</v>
      </c>
      <c r="E34" s="74">
        <f t="shared" si="6"/>
        <v>31410.982200096933</v>
      </c>
      <c r="F34" s="75" t="s">
        <v>15</v>
      </c>
      <c r="G34" s="57">
        <v>4</v>
      </c>
      <c r="H34" s="57">
        <v>32117.599999999999</v>
      </c>
      <c r="I34" s="57">
        <f t="shared" si="7"/>
        <v>26175.818500080779</v>
      </c>
      <c r="J34" s="57">
        <f t="shared" si="8"/>
        <v>104703.27400032312</v>
      </c>
      <c r="K34" s="76">
        <v>0.2</v>
      </c>
      <c r="L34" s="57">
        <f t="shared" si="9"/>
        <v>125643.92880038773</v>
      </c>
      <c r="M34" s="5"/>
    </row>
    <row r="35" spans="1:13" s="4" customFormat="1" ht="115.5" customHeight="1" x14ac:dyDescent="0.2">
      <c r="A35" s="73">
        <f t="shared" si="5"/>
        <v>22</v>
      </c>
      <c r="B35" s="73" t="s">
        <v>33</v>
      </c>
      <c r="C35" s="73"/>
      <c r="D35" s="73" t="s">
        <v>53</v>
      </c>
      <c r="E35" s="74">
        <f t="shared" si="6"/>
        <v>4457.8272372806132</v>
      </c>
      <c r="F35" s="75" t="s">
        <v>10</v>
      </c>
      <c r="G35" s="57">
        <v>104</v>
      </c>
      <c r="H35" s="57">
        <v>4558.1099999999997</v>
      </c>
      <c r="I35" s="57">
        <f t="shared" si="7"/>
        <v>3714.8560310671778</v>
      </c>
      <c r="J35" s="57">
        <f t="shared" si="8"/>
        <v>386345.02723098651</v>
      </c>
      <c r="K35" s="76">
        <v>0.2</v>
      </c>
      <c r="L35" s="57">
        <f t="shared" si="9"/>
        <v>463614.0326771838</v>
      </c>
      <c r="M35" s="13"/>
    </row>
    <row r="36" spans="1:13" s="4" customFormat="1" ht="86.25" customHeight="1" x14ac:dyDescent="0.2">
      <c r="A36" s="73">
        <f t="shared" si="5"/>
        <v>23</v>
      </c>
      <c r="B36" s="73" t="s">
        <v>34</v>
      </c>
      <c r="C36" s="73"/>
      <c r="D36" s="73" t="s">
        <v>99</v>
      </c>
      <c r="E36" s="74">
        <f t="shared" si="6"/>
        <v>14134.922430062674</v>
      </c>
      <c r="F36" s="75" t="s">
        <v>10</v>
      </c>
      <c r="G36" s="57">
        <v>11.5</v>
      </c>
      <c r="H36" s="57">
        <v>14452.9</v>
      </c>
      <c r="I36" s="57">
        <f t="shared" si="7"/>
        <v>11779.102025052229</v>
      </c>
      <c r="J36" s="57">
        <f t="shared" si="8"/>
        <v>135459.67328810063</v>
      </c>
      <c r="K36" s="76">
        <v>0.2</v>
      </c>
      <c r="L36" s="57">
        <f t="shared" si="9"/>
        <v>162551.60794572075</v>
      </c>
      <c r="M36" s="5"/>
    </row>
    <row r="37" spans="1:13" s="7" customFormat="1" ht="22.15" customHeight="1" x14ac:dyDescent="0.2">
      <c r="A37" s="198" t="s">
        <v>22</v>
      </c>
      <c r="B37" s="199"/>
      <c r="C37" s="199"/>
      <c r="D37" s="219"/>
      <c r="E37" s="84"/>
      <c r="F37" s="79"/>
      <c r="G37" s="79"/>
      <c r="H37" s="79"/>
      <c r="I37" s="79"/>
      <c r="J37" s="80">
        <f>SUM(J23:J36)</f>
        <v>2806393.7723115655</v>
      </c>
      <c r="K37" s="79"/>
      <c r="L37" s="82">
        <f>SUM(L23:L36)</f>
        <v>3367672.5267738784</v>
      </c>
      <c r="M37" s="6"/>
    </row>
    <row r="38" spans="1:13" s="7" customFormat="1" ht="22.15" customHeight="1" x14ac:dyDescent="0.2">
      <c r="A38" s="211" t="s">
        <v>43</v>
      </c>
      <c r="B38" s="211"/>
      <c r="C38" s="211"/>
      <c r="D38" s="211"/>
      <c r="E38" s="211"/>
      <c r="F38" s="211"/>
      <c r="G38" s="211"/>
      <c r="H38" s="211"/>
      <c r="I38" s="211"/>
      <c r="J38" s="211"/>
      <c r="K38" s="212"/>
      <c r="L38" s="212"/>
      <c r="M38" s="6"/>
    </row>
    <row r="39" spans="1:13" s="7" customFormat="1" ht="195" customHeight="1" x14ac:dyDescent="0.2">
      <c r="A39" s="73">
        <v>22</v>
      </c>
      <c r="B39" s="73" t="s">
        <v>44</v>
      </c>
      <c r="C39" s="10"/>
      <c r="D39" s="73" t="s">
        <v>47</v>
      </c>
      <c r="E39" s="74">
        <f>I39*$L$9</f>
        <v>196015.94804548062</v>
      </c>
      <c r="F39" s="75" t="s">
        <v>42</v>
      </c>
      <c r="G39" s="57">
        <v>1</v>
      </c>
      <c r="H39" s="57">
        <v>200425.5</v>
      </c>
      <c r="I39" s="57">
        <f>H39/$K$9</f>
        <v>163346.62337123384</v>
      </c>
      <c r="J39" s="57">
        <f>G39*I39</f>
        <v>163346.62337123384</v>
      </c>
      <c r="K39" s="76">
        <v>0.2</v>
      </c>
      <c r="L39" s="57">
        <f>J39*$L$9</f>
        <v>196015.94804548062</v>
      </c>
      <c r="M39" s="6"/>
    </row>
    <row r="40" spans="1:13" s="7" customFormat="1" ht="20.25" customHeight="1" x14ac:dyDescent="0.2">
      <c r="A40" s="198" t="s">
        <v>22</v>
      </c>
      <c r="B40" s="199"/>
      <c r="C40" s="199"/>
      <c r="D40" s="199"/>
      <c r="E40" s="83"/>
      <c r="F40" s="79"/>
      <c r="G40" s="79"/>
      <c r="H40" s="79"/>
      <c r="I40" s="79"/>
      <c r="J40" s="80">
        <f>SUM(J39)</f>
        <v>163346.62337123384</v>
      </c>
      <c r="K40" s="79"/>
      <c r="L40" s="82">
        <f>SUM(L39)</f>
        <v>196015.94804548062</v>
      </c>
      <c r="M40" s="6"/>
    </row>
    <row r="41" spans="1:13" s="4" customFormat="1" ht="24.75" customHeight="1" x14ac:dyDescent="0.2">
      <c r="A41" s="200" t="s">
        <v>35</v>
      </c>
      <c r="B41" s="200"/>
      <c r="C41" s="200"/>
      <c r="D41" s="200"/>
      <c r="E41" s="200"/>
      <c r="F41" s="200"/>
      <c r="G41" s="200"/>
      <c r="H41" s="200"/>
      <c r="I41" s="200"/>
      <c r="J41" s="200"/>
      <c r="K41" s="201"/>
      <c r="L41" s="201"/>
      <c r="M41" s="5"/>
    </row>
    <row r="42" spans="1:13" s="4" customFormat="1" ht="207.75" customHeight="1" x14ac:dyDescent="0.2">
      <c r="A42" s="73">
        <v>23</v>
      </c>
      <c r="B42" s="73" t="s">
        <v>36</v>
      </c>
      <c r="C42" s="73"/>
      <c r="D42" s="73" t="s">
        <v>100</v>
      </c>
      <c r="E42" s="74">
        <f>I42*$L$9</f>
        <v>805410.97836595296</v>
      </c>
      <c r="F42" s="75" t="s">
        <v>15</v>
      </c>
      <c r="G42" s="57">
        <v>1</v>
      </c>
      <c r="H42" s="57">
        <v>823529.41</v>
      </c>
      <c r="I42" s="57">
        <f>H42/$K$9</f>
        <v>671175.81530496082</v>
      </c>
      <c r="J42" s="57">
        <v>671181.06</v>
      </c>
      <c r="K42" s="76">
        <v>0.2</v>
      </c>
      <c r="L42" s="57">
        <f>J42*$L$9</f>
        <v>805417.272</v>
      </c>
      <c r="M42" s="5"/>
    </row>
    <row r="43" spans="1:13" s="4" customFormat="1" ht="124.5" customHeight="1" x14ac:dyDescent="0.2">
      <c r="A43" s="73">
        <v>24</v>
      </c>
      <c r="B43" s="73" t="s">
        <v>37</v>
      </c>
      <c r="C43" s="73"/>
      <c r="D43" s="73" t="s">
        <v>38</v>
      </c>
      <c r="E43" s="74">
        <f>I43*$L$9</f>
        <v>31411.031100049295</v>
      </c>
      <c r="F43" s="75" t="s">
        <v>15</v>
      </c>
      <c r="G43" s="57">
        <v>2</v>
      </c>
      <c r="H43" s="57">
        <v>32117.65</v>
      </c>
      <c r="I43" s="57">
        <f>H43/$K$9</f>
        <v>26175.859250041081</v>
      </c>
      <c r="J43" s="57">
        <f>G43*I43</f>
        <v>52351.718500082163</v>
      </c>
      <c r="K43" s="76">
        <v>0.2</v>
      </c>
      <c r="L43" s="57">
        <f>J43*$L$9</f>
        <v>62822.06220009859</v>
      </c>
      <c r="M43" s="5"/>
    </row>
    <row r="44" spans="1:13" s="4" customFormat="1" ht="165.75" customHeight="1" x14ac:dyDescent="0.2">
      <c r="A44" s="73">
        <v>25</v>
      </c>
      <c r="B44" s="73" t="s">
        <v>65</v>
      </c>
      <c r="C44" s="73"/>
      <c r="D44" s="73"/>
      <c r="E44" s="74">
        <f>I44*$L$9</f>
        <v>606400.48525769368</v>
      </c>
      <c r="F44" s="75" t="s">
        <v>15</v>
      </c>
      <c r="G44" s="57">
        <v>1</v>
      </c>
      <c r="H44" s="57">
        <v>620042</v>
      </c>
      <c r="I44" s="57">
        <f>H44/$K$9</f>
        <v>505333.73771474476</v>
      </c>
      <c r="J44" s="57">
        <f>G44*I44</f>
        <v>505333.73771474476</v>
      </c>
      <c r="K44" s="76">
        <v>0.2</v>
      </c>
      <c r="L44" s="57">
        <f>J44*$L$9</f>
        <v>606400.48525769368</v>
      </c>
      <c r="M44" s="5"/>
    </row>
    <row r="45" spans="1:13" s="7" customFormat="1" ht="19.899999999999999" customHeight="1" x14ac:dyDescent="0.2">
      <c r="A45" s="198" t="s">
        <v>22</v>
      </c>
      <c r="B45" s="199"/>
      <c r="C45" s="199"/>
      <c r="D45" s="199"/>
      <c r="E45" s="83"/>
      <c r="F45" s="79"/>
      <c r="G45" s="79"/>
      <c r="H45" s="79"/>
      <c r="I45" s="79"/>
      <c r="J45" s="80">
        <f>SUM(J42:J44)</f>
        <v>1228866.5162148271</v>
      </c>
      <c r="K45" s="79"/>
      <c r="L45" s="82">
        <f>SUM(L42:L44)</f>
        <v>1474639.8194577922</v>
      </c>
      <c r="M45" s="6"/>
    </row>
    <row r="46" spans="1:13" s="9" customFormat="1" ht="39.75" customHeight="1" x14ac:dyDescent="0.25">
      <c r="A46" s="202" t="s">
        <v>54</v>
      </c>
      <c r="B46" s="203"/>
      <c r="C46" s="203"/>
      <c r="D46" s="203"/>
      <c r="E46" s="203"/>
      <c r="F46" s="203"/>
      <c r="G46" s="203"/>
      <c r="H46" s="204"/>
      <c r="I46" s="85"/>
      <c r="J46" s="86">
        <f>SUM(J45,J40,J37,J21)</f>
        <v>5386764.7514198218</v>
      </c>
      <c r="K46" s="87"/>
      <c r="L46" s="88">
        <f>SUM(L45,L40,L37,L21)</f>
        <v>6464117.7017037859</v>
      </c>
      <c r="M46" s="8"/>
    </row>
    <row r="47" spans="1:13" s="12" customFormat="1" ht="27.75" customHeight="1" x14ac:dyDescent="0.3">
      <c r="A47" s="205" t="s">
        <v>64</v>
      </c>
      <c r="B47" s="206"/>
      <c r="C47" s="206"/>
      <c r="D47" s="207"/>
      <c r="E47" s="89"/>
      <c r="F47" s="90" t="s">
        <v>60</v>
      </c>
      <c r="G47" s="91">
        <v>4</v>
      </c>
      <c r="H47" s="91">
        <v>249000</v>
      </c>
      <c r="I47" s="91"/>
      <c r="J47" s="91">
        <f>G47*H47</f>
        <v>996000</v>
      </c>
      <c r="K47" s="76">
        <v>0.2</v>
      </c>
      <c r="L47" s="82">
        <f>J47*L9</f>
        <v>1195200</v>
      </c>
      <c r="M47" s="11"/>
    </row>
    <row r="48" spans="1:13" s="4" customFormat="1" ht="24.75" hidden="1" customHeight="1" x14ac:dyDescent="0.2">
      <c r="A48" s="208" t="s">
        <v>39</v>
      </c>
      <c r="B48" s="208"/>
      <c r="C48" s="208"/>
      <c r="D48" s="208"/>
      <c r="E48" s="208"/>
      <c r="F48" s="208"/>
      <c r="G48" s="208"/>
      <c r="H48" s="208"/>
      <c r="I48" s="208"/>
      <c r="J48" s="208"/>
      <c r="K48" s="208"/>
      <c r="L48" s="57"/>
      <c r="M48" s="5"/>
    </row>
    <row r="49" spans="1:13" s="7" customFormat="1" ht="48" customHeight="1" x14ac:dyDescent="0.2">
      <c r="A49" s="205" t="s">
        <v>55</v>
      </c>
      <c r="B49" s="206"/>
      <c r="C49" s="206"/>
      <c r="D49" s="207"/>
      <c r="E49" s="89"/>
      <c r="F49" s="90" t="str">
        <f>F47</f>
        <v>к-т</v>
      </c>
      <c r="G49" s="91">
        <v>1</v>
      </c>
      <c r="H49" s="91">
        <v>952783.28</v>
      </c>
      <c r="I49" s="91"/>
      <c r="J49" s="91">
        <f>G49*H49</f>
        <v>952783.28</v>
      </c>
      <c r="K49" s="76">
        <v>0.2</v>
      </c>
      <c r="L49" s="82">
        <f>J49*L9</f>
        <v>1143339.936</v>
      </c>
      <c r="M49" s="6"/>
    </row>
    <row r="50" spans="1:13" s="7" customFormat="1" ht="51.75" customHeight="1" x14ac:dyDescent="0.2">
      <c r="A50" s="202" t="s">
        <v>101</v>
      </c>
      <c r="B50" s="203"/>
      <c r="C50" s="203"/>
      <c r="D50" s="204"/>
      <c r="E50" s="85"/>
      <c r="F50" s="87"/>
      <c r="G50" s="87"/>
      <c r="H50" s="87"/>
      <c r="I50" s="87"/>
      <c r="J50" s="92">
        <f>SUM(J49,J47,J46)</f>
        <v>7335548.031419822</v>
      </c>
      <c r="K50" s="93">
        <v>0.2</v>
      </c>
      <c r="L50" s="94">
        <f>J50*L9</f>
        <v>8802657.6377037857</v>
      </c>
      <c r="M50" s="6"/>
    </row>
    <row r="51" spans="1:13" s="4" customFormat="1" x14ac:dyDescent="0.2">
      <c r="A51" s="95"/>
      <c r="B51" s="96"/>
      <c r="C51" s="97"/>
      <c r="D51" s="98"/>
      <c r="E51" s="98"/>
      <c r="F51" s="97"/>
      <c r="G51" s="98"/>
      <c r="H51" s="98"/>
      <c r="I51" s="98"/>
      <c r="J51" s="98"/>
      <c r="K51" s="98"/>
      <c r="L51" s="99"/>
    </row>
    <row r="52" spans="1:13" ht="328.5" hidden="1" customHeight="1" x14ac:dyDescent="0.2">
      <c r="A52" s="209" t="s">
        <v>102</v>
      </c>
      <c r="B52" s="210"/>
      <c r="C52" s="210"/>
      <c r="D52" s="210"/>
      <c r="E52" s="210"/>
      <c r="F52" s="210"/>
      <c r="G52" s="210"/>
      <c r="H52" s="210"/>
      <c r="I52" s="210"/>
      <c r="J52" s="210"/>
      <c r="K52" s="210"/>
      <c r="L52" s="210"/>
    </row>
    <row r="53" spans="1:13" ht="18" x14ac:dyDescent="0.2">
      <c r="A53" s="100"/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100"/>
    </row>
    <row r="54" spans="1:13" ht="18" x14ac:dyDescent="0.2">
      <c r="A54" s="100"/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100"/>
    </row>
    <row r="55" spans="1:13" ht="18" x14ac:dyDescent="0.2">
      <c r="A55" s="100"/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</row>
    <row r="56" spans="1:13" ht="20.25" customHeight="1" x14ac:dyDescent="0.2">
      <c r="A56" s="197" t="s">
        <v>103</v>
      </c>
      <c r="B56" s="197"/>
      <c r="C56" s="197"/>
      <c r="D56" s="197"/>
      <c r="E56" s="197"/>
      <c r="F56" s="197"/>
      <c r="G56" s="197"/>
      <c r="H56" s="197"/>
      <c r="I56" s="197"/>
      <c r="J56" s="197"/>
      <c r="K56" s="197"/>
      <c r="L56" s="197"/>
    </row>
    <row r="57" spans="1:13" ht="20.25" customHeight="1" x14ac:dyDescent="0.2">
      <c r="A57" s="194" t="s">
        <v>104</v>
      </c>
      <c r="B57" s="194"/>
      <c r="C57" s="194"/>
      <c r="D57" s="194"/>
      <c r="E57" s="194"/>
      <c r="F57" s="194"/>
      <c r="G57" s="194"/>
      <c r="H57" s="194"/>
      <c r="I57" s="194"/>
      <c r="J57" s="194"/>
      <c r="K57" s="194"/>
      <c r="L57" s="194"/>
    </row>
    <row r="58" spans="1:13" ht="20.25" x14ac:dyDescent="0.2">
      <c r="A58" s="101"/>
      <c r="B58" s="101"/>
      <c r="C58" s="101"/>
      <c r="D58" s="101"/>
      <c r="E58" s="101"/>
      <c r="F58" s="101"/>
      <c r="G58" s="101"/>
      <c r="H58" s="101"/>
      <c r="I58" s="101"/>
      <c r="J58" s="101"/>
      <c r="K58" s="101"/>
      <c r="L58" s="101"/>
    </row>
    <row r="59" spans="1:13" ht="20.25" customHeight="1" x14ac:dyDescent="0.2">
      <c r="A59" s="194" t="s">
        <v>63</v>
      </c>
      <c r="B59" s="194"/>
      <c r="C59" s="194"/>
      <c r="D59" s="194"/>
      <c r="E59" s="194"/>
      <c r="F59" s="194"/>
      <c r="G59" s="194"/>
      <c r="H59" s="194"/>
      <c r="I59" s="194"/>
      <c r="J59" s="194"/>
      <c r="K59" s="194"/>
      <c r="L59" s="194"/>
    </row>
    <row r="60" spans="1:13" ht="20.25" x14ac:dyDescent="0.2">
      <c r="A60" s="101"/>
      <c r="B60" s="101"/>
      <c r="C60" s="101"/>
      <c r="D60" s="101"/>
      <c r="E60" s="101"/>
      <c r="F60" s="101"/>
      <c r="G60" s="101"/>
      <c r="H60" s="101"/>
      <c r="I60" s="101"/>
      <c r="J60" s="101"/>
      <c r="K60" s="101"/>
      <c r="L60" s="101"/>
    </row>
    <row r="61" spans="1:13" ht="20.25" customHeight="1" x14ac:dyDescent="0.2">
      <c r="A61" s="193" t="s">
        <v>105</v>
      </c>
      <c r="B61" s="194"/>
      <c r="C61" s="194"/>
      <c r="D61" s="194"/>
      <c r="E61" s="194"/>
      <c r="F61" s="194"/>
      <c r="G61" s="194"/>
      <c r="H61" s="194"/>
      <c r="I61" s="194"/>
      <c r="J61" s="194"/>
      <c r="K61" s="194"/>
      <c r="L61" s="194"/>
    </row>
    <row r="62" spans="1:13" ht="20.25" x14ac:dyDescent="0.2">
      <c r="A62" s="101"/>
      <c r="B62" s="101"/>
      <c r="C62" s="101"/>
      <c r="D62" s="101"/>
      <c r="E62" s="101"/>
      <c r="F62" s="101"/>
      <c r="G62" s="101"/>
      <c r="H62" s="101"/>
      <c r="I62" s="101"/>
      <c r="J62" s="101"/>
      <c r="K62" s="101"/>
      <c r="L62" s="101"/>
    </row>
    <row r="63" spans="1:13" ht="20.25" customHeight="1" x14ac:dyDescent="0.2">
      <c r="A63" s="195" t="s">
        <v>106</v>
      </c>
      <c r="B63" s="196"/>
      <c r="C63" s="196"/>
      <c r="D63" s="196"/>
      <c r="E63" s="196"/>
      <c r="F63" s="196"/>
      <c r="G63" s="196"/>
      <c r="H63" s="196"/>
      <c r="I63" s="196"/>
      <c r="J63" s="196"/>
      <c r="K63" s="196"/>
      <c r="L63" s="196"/>
    </row>
    <row r="64" spans="1:13" ht="20.25" customHeight="1" x14ac:dyDescent="0.2">
      <c r="A64" s="195" t="s">
        <v>107</v>
      </c>
      <c r="B64" s="196"/>
      <c r="C64" s="196"/>
      <c r="D64" s="196"/>
      <c r="E64" s="196"/>
      <c r="F64" s="196"/>
      <c r="G64" s="196"/>
      <c r="H64" s="196"/>
      <c r="I64" s="196"/>
      <c r="J64" s="196"/>
      <c r="K64" s="196"/>
      <c r="L64" s="196"/>
    </row>
    <row r="65" spans="1:12" ht="20.25" customHeight="1" x14ac:dyDescent="0.2">
      <c r="A65" s="196" t="s">
        <v>108</v>
      </c>
      <c r="B65" s="196"/>
      <c r="C65" s="196"/>
      <c r="D65" s="196"/>
      <c r="E65" s="102"/>
      <c r="F65" s="101"/>
      <c r="G65" s="101"/>
      <c r="H65" s="101"/>
      <c r="I65" s="101"/>
      <c r="J65" s="101"/>
      <c r="K65" s="101"/>
      <c r="L65" s="101"/>
    </row>
    <row r="66" spans="1:12" ht="20.25" customHeight="1" x14ac:dyDescent="0.2">
      <c r="A66" s="101"/>
      <c r="B66" s="101"/>
      <c r="C66" s="101"/>
      <c r="D66" s="101"/>
      <c r="E66" s="101"/>
      <c r="F66" s="101"/>
      <c r="G66" s="101"/>
      <c r="H66" s="101"/>
      <c r="I66" s="101"/>
      <c r="J66" s="101"/>
      <c r="K66" s="101"/>
      <c r="L66" s="101"/>
    </row>
    <row r="67" spans="1:12" ht="20.25" x14ac:dyDescent="0.2">
      <c r="A67" s="197" t="s">
        <v>109</v>
      </c>
      <c r="B67" s="197"/>
      <c r="C67" s="197"/>
      <c r="D67" s="197"/>
      <c r="E67" s="197"/>
      <c r="F67" s="197"/>
      <c r="G67" s="197"/>
      <c r="H67" s="197"/>
      <c r="I67" s="197"/>
      <c r="J67" s="197"/>
      <c r="K67" s="197"/>
      <c r="L67" s="197"/>
    </row>
    <row r="68" spans="1:12" ht="20.25" x14ac:dyDescent="0.2">
      <c r="A68" s="101"/>
      <c r="B68" s="101"/>
      <c r="C68" s="101"/>
      <c r="D68" s="101"/>
      <c r="E68" s="101"/>
      <c r="F68" s="101"/>
      <c r="G68" s="101"/>
      <c r="H68" s="101"/>
      <c r="I68" s="101"/>
      <c r="J68" s="101"/>
      <c r="K68" s="101"/>
      <c r="L68" s="101"/>
    </row>
    <row r="69" spans="1:12" ht="20.25" customHeight="1" x14ac:dyDescent="0.35">
      <c r="A69" s="192" t="s">
        <v>0</v>
      </c>
      <c r="B69" s="192"/>
      <c r="C69" s="192"/>
      <c r="D69" s="103"/>
      <c r="E69" s="103"/>
      <c r="F69" s="104"/>
      <c r="G69" s="104"/>
      <c r="H69" s="104"/>
      <c r="I69" s="104"/>
      <c r="J69" s="104"/>
      <c r="K69" s="104"/>
      <c r="L69" s="105" t="s">
        <v>1</v>
      </c>
    </row>
    <row r="70" spans="1:12" ht="23.25" x14ac:dyDescent="0.35">
      <c r="A70" s="106" t="s">
        <v>62</v>
      </c>
      <c r="B70" s="107"/>
      <c r="C70" s="108"/>
      <c r="D70" s="109"/>
      <c r="E70" s="109"/>
      <c r="F70" s="110"/>
      <c r="G70" s="110"/>
      <c r="H70" s="110"/>
      <c r="I70" s="110"/>
      <c r="J70" s="110"/>
      <c r="K70" s="110"/>
      <c r="L70" s="105" t="s">
        <v>50</v>
      </c>
    </row>
    <row r="71" spans="1:12" ht="23.25" x14ac:dyDescent="0.35">
      <c r="A71" s="192"/>
      <c r="B71" s="192"/>
      <c r="C71" s="192"/>
      <c r="D71" s="103"/>
      <c r="E71" s="103"/>
      <c r="F71" s="104"/>
      <c r="G71" s="104"/>
      <c r="H71" s="104"/>
      <c r="I71" s="104"/>
      <c r="J71" s="104"/>
      <c r="K71" s="104"/>
      <c r="L71" s="105"/>
    </row>
    <row r="72" spans="1:12" ht="23.25" x14ac:dyDescent="0.35">
      <c r="A72" s="106"/>
      <c r="B72" s="107"/>
      <c r="C72" s="108"/>
      <c r="D72" s="109"/>
      <c r="E72" s="109"/>
      <c r="F72" s="110"/>
      <c r="G72" s="110"/>
      <c r="H72" s="110"/>
      <c r="I72" s="110"/>
      <c r="J72" s="110"/>
      <c r="K72" s="110"/>
      <c r="L72" s="105"/>
    </row>
    <row r="73" spans="1:12" ht="18" x14ac:dyDescent="0.2">
      <c r="A73" s="100"/>
      <c r="B73" s="100"/>
      <c r="C73" s="100"/>
      <c r="D73" s="100"/>
      <c r="E73" s="100"/>
      <c r="F73" s="100"/>
      <c r="G73" s="100"/>
      <c r="H73" s="100"/>
      <c r="I73" s="100"/>
      <c r="J73" s="100"/>
      <c r="K73" s="100"/>
      <c r="L73" s="100"/>
    </row>
    <row r="74" spans="1:12" ht="18" x14ac:dyDescent="0.2">
      <c r="A74" s="100"/>
      <c r="B74" s="100"/>
      <c r="C74" s="100"/>
      <c r="D74" s="100"/>
      <c r="E74" s="100"/>
      <c r="F74" s="100"/>
      <c r="G74" s="100"/>
      <c r="H74" s="100"/>
      <c r="I74" s="100"/>
      <c r="J74" s="100"/>
      <c r="K74" s="100"/>
      <c r="L74" s="100"/>
    </row>
    <row r="75" spans="1:12" ht="18" x14ac:dyDescent="0.2">
      <c r="A75" s="100"/>
      <c r="B75" s="100"/>
      <c r="C75" s="100"/>
      <c r="D75" s="100"/>
      <c r="E75" s="100"/>
      <c r="F75" s="100"/>
      <c r="G75" s="100"/>
      <c r="H75" s="100"/>
      <c r="I75" s="100"/>
      <c r="J75" s="100"/>
      <c r="K75" s="100"/>
      <c r="L75" s="100"/>
    </row>
    <row r="76" spans="1:12" ht="18" x14ac:dyDescent="0.2">
      <c r="A76" s="100"/>
      <c r="B76" s="100"/>
      <c r="C76" s="100"/>
      <c r="D76" s="100"/>
      <c r="E76" s="100"/>
      <c r="F76" s="100"/>
      <c r="G76" s="100"/>
      <c r="H76" s="100"/>
      <c r="I76" s="100"/>
      <c r="J76" s="100"/>
      <c r="K76" s="100"/>
      <c r="L76" s="100"/>
    </row>
    <row r="77" spans="1:12" ht="18" x14ac:dyDescent="0.2">
      <c r="A77" s="100"/>
      <c r="B77" s="100"/>
      <c r="C77" s="100"/>
      <c r="D77" s="100"/>
      <c r="E77" s="100"/>
      <c r="F77" s="100"/>
      <c r="G77" s="100"/>
      <c r="H77" s="100"/>
      <c r="I77" s="100"/>
      <c r="J77" s="100"/>
      <c r="K77" s="100"/>
      <c r="L77" s="100"/>
    </row>
    <row r="78" spans="1:12" s="9" customFormat="1" ht="18" x14ac:dyDescent="0.25">
      <c r="A78" s="111"/>
      <c r="B78" s="111"/>
      <c r="C78" s="112"/>
      <c r="D78" s="111"/>
      <c r="E78" s="111"/>
      <c r="F78" s="112"/>
      <c r="G78" s="111"/>
      <c r="H78" s="111"/>
      <c r="I78" s="111"/>
      <c r="J78" s="111"/>
      <c r="K78" s="111"/>
      <c r="L78" s="113"/>
    </row>
    <row r="79" spans="1:12" ht="34.9" customHeight="1" x14ac:dyDescent="0.2"/>
  </sheetData>
  <mergeCells count="31">
    <mergeCell ref="M19:O19"/>
    <mergeCell ref="A38:L38"/>
    <mergeCell ref="A8:C8"/>
    <mergeCell ref="A9:B9"/>
    <mergeCell ref="A10:D10"/>
    <mergeCell ref="A12:L12"/>
    <mergeCell ref="A13:L13"/>
    <mergeCell ref="A21:D21"/>
    <mergeCell ref="A22:L22"/>
    <mergeCell ref="M30:P30"/>
    <mergeCell ref="M31:P31"/>
    <mergeCell ref="A37:D37"/>
    <mergeCell ref="A59:L59"/>
    <mergeCell ref="A40:D40"/>
    <mergeCell ref="A41:L41"/>
    <mergeCell ref="A45:D45"/>
    <mergeCell ref="A46:H46"/>
    <mergeCell ref="A47:D47"/>
    <mergeCell ref="A48:K48"/>
    <mergeCell ref="A49:D49"/>
    <mergeCell ref="A50:D50"/>
    <mergeCell ref="A52:L52"/>
    <mergeCell ref="A56:L56"/>
    <mergeCell ref="A57:L57"/>
    <mergeCell ref="A71:C71"/>
    <mergeCell ref="A61:L61"/>
    <mergeCell ref="A63:L63"/>
    <mergeCell ref="A64:L64"/>
    <mergeCell ref="A65:D65"/>
    <mergeCell ref="A67:L67"/>
    <mergeCell ref="A69:C69"/>
  </mergeCells>
  <printOptions horizontalCentered="1"/>
  <pageMargins left="7.874015748031496E-2" right="0.23622047244094491" top="0" bottom="0.15748031496062992" header="0.15748031496062992" footer="0.51181102362204722"/>
  <pageSetup paperSize="9" scale="41" fitToHeight="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Т.З.</vt:lpstr>
      <vt:lpstr>Спецификация РУБ. с монтажом</vt:lpstr>
      <vt:lpstr>Расчет $Тендер в РУБ.</vt:lpstr>
      <vt:lpstr>'Расчет $Тендер в РУБ.'!Область_печати</vt:lpstr>
      <vt:lpstr>'Спецификация РУБ. с монтажом'!Область_печати</vt:lpstr>
      <vt:lpstr>Т.З.!Область_печати</vt:lpstr>
    </vt:vector>
  </TitlesOfParts>
  <Company>VDS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Касперович Руслан Анатольевич</dc:creator>
  <cp:lastModifiedBy>Асель Алибекова</cp:lastModifiedBy>
  <cp:lastPrinted>2025-10-17T07:02:36Z</cp:lastPrinted>
  <dcterms:created xsi:type="dcterms:W3CDTF">2017-09-27T08:25:19Z</dcterms:created>
  <dcterms:modified xsi:type="dcterms:W3CDTF">2026-02-09T06:22:23Z</dcterms:modified>
</cp:coreProperties>
</file>