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Отдел_закупки_ТМЦ\2025\Асель\29.08.2025 Кассовая стойка для Алматинского филиала\Новая папка\"/>
    </mc:Choice>
  </mc:AlternateContent>
  <bookViews>
    <workbookView xWindow="0" yWindow="0" windowWidth="28800" windowHeight="12180"/>
  </bookViews>
  <sheets>
    <sheet name="ТХ" sheetId="4" r:id="rId1"/>
    <sheet name="Спецификация РУБ. с монтажом" sheetId="2" state="hidden" r:id="rId2"/>
    <sheet name="Расчет $Тендер в РУБ." sheetId="3" state="hidden" r:id="rId3"/>
    <sheet name="Лист1" sheetId="5" r:id="rId4"/>
  </sheets>
  <definedNames>
    <definedName name="_xlnm.Print_Area" localSheetId="2">'Расчет $Тендер в РУБ.'!$A$1:$L$79</definedName>
    <definedName name="_xlnm.Print_Area" localSheetId="1">'Спецификация РУБ. с монтажом'!$A$1:$K$67</definedName>
    <definedName name="_xlnm.Print_Area" localSheetId="0">ТХ!$A$1:$H$11</definedName>
  </definedNames>
  <calcPr calcId="162913"/>
</workbook>
</file>

<file path=xl/calcChain.xml><?xml version="1.0" encoding="utf-8"?>
<calcChain xmlns="http://schemas.openxmlformats.org/spreadsheetml/2006/main">
  <c r="L50" i="3" l="1"/>
  <c r="J50" i="3"/>
  <c r="L49" i="3"/>
  <c r="J49" i="3"/>
  <c r="F49" i="3"/>
  <c r="L47" i="3"/>
  <c r="J47" i="3"/>
  <c r="L46" i="3"/>
  <c r="J46" i="3"/>
  <c r="L45" i="3"/>
  <c r="J45" i="3"/>
  <c r="L44" i="3"/>
  <c r="J44" i="3"/>
  <c r="I44" i="3"/>
  <c r="E44" i="3"/>
  <c r="L43" i="3"/>
  <c r="J43" i="3"/>
  <c r="I43" i="3"/>
  <c r="E43" i="3"/>
  <c r="L42" i="3"/>
  <c r="I42" i="3"/>
  <c r="E42" i="3"/>
  <c r="L40" i="3"/>
  <c r="J40" i="3"/>
  <c r="L39" i="3"/>
  <c r="J39" i="3"/>
  <c r="I39" i="3"/>
  <c r="E39" i="3"/>
  <c r="L37" i="3"/>
  <c r="J37" i="3"/>
  <c r="L36" i="3"/>
  <c r="J36" i="3"/>
  <c r="I36" i="3"/>
  <c r="E36" i="3"/>
  <c r="A36" i="3"/>
  <c r="L35" i="3"/>
  <c r="J35" i="3"/>
  <c r="I35" i="3"/>
  <c r="E35" i="3"/>
  <c r="A35" i="3"/>
  <c r="L34" i="3"/>
  <c r="J34" i="3"/>
  <c r="I34" i="3"/>
  <c r="E34" i="3"/>
  <c r="A34" i="3"/>
  <c r="L33" i="3"/>
  <c r="J33" i="3"/>
  <c r="I33" i="3"/>
  <c r="E33" i="3"/>
  <c r="A33" i="3"/>
  <c r="L32" i="3"/>
  <c r="J32" i="3"/>
  <c r="I32" i="3"/>
  <c r="E32" i="3"/>
  <c r="A32" i="3"/>
  <c r="L31" i="3"/>
  <c r="J31" i="3"/>
  <c r="I31" i="3"/>
  <c r="E31" i="3"/>
  <c r="A31" i="3"/>
  <c r="L30" i="3"/>
  <c r="J30" i="3"/>
  <c r="I30" i="3"/>
  <c r="E30" i="3"/>
  <c r="A30" i="3"/>
  <c r="L29" i="3"/>
  <c r="J29" i="3"/>
  <c r="I29" i="3"/>
  <c r="E29" i="3"/>
  <c r="A29" i="3"/>
  <c r="L28" i="3"/>
  <c r="J28" i="3"/>
  <c r="I28" i="3"/>
  <c r="E28" i="3"/>
  <c r="A28" i="3"/>
  <c r="L27" i="3"/>
  <c r="J27" i="3"/>
  <c r="I27" i="3"/>
  <c r="E27" i="3"/>
  <c r="A27" i="3"/>
  <c r="L26" i="3"/>
  <c r="J26" i="3"/>
  <c r="I26" i="3"/>
  <c r="E26" i="3"/>
  <c r="A26" i="3"/>
  <c r="L25" i="3"/>
  <c r="J25" i="3"/>
  <c r="I25" i="3"/>
  <c r="E25" i="3"/>
  <c r="A25" i="3"/>
  <c r="L24" i="3"/>
  <c r="J24" i="3"/>
  <c r="I24" i="3"/>
  <c r="E24" i="3"/>
  <c r="A24" i="3"/>
  <c r="L23" i="3"/>
  <c r="J23" i="3"/>
  <c r="I23" i="3"/>
  <c r="E23" i="3"/>
  <c r="A23" i="3"/>
  <c r="L21" i="3"/>
  <c r="J21" i="3"/>
  <c r="L20" i="3"/>
  <c r="J20" i="3"/>
  <c r="I20" i="3"/>
  <c r="E20" i="3"/>
  <c r="A20" i="3"/>
  <c r="L19" i="3"/>
  <c r="J19" i="3"/>
  <c r="I19" i="3"/>
  <c r="E19" i="3"/>
  <c r="A19" i="3"/>
  <c r="L18" i="3"/>
  <c r="J18" i="3"/>
  <c r="I18" i="3"/>
  <c r="E18" i="3"/>
  <c r="A18" i="3"/>
  <c r="L17" i="3"/>
  <c r="J17" i="3"/>
  <c r="I17" i="3"/>
  <c r="E17" i="3"/>
  <c r="A17" i="3"/>
  <c r="L16" i="3"/>
  <c r="J16" i="3"/>
  <c r="I16" i="3"/>
  <c r="E16" i="3"/>
  <c r="A16" i="3"/>
  <c r="L15" i="3"/>
  <c r="J15" i="3"/>
  <c r="I15" i="3"/>
  <c r="E15" i="3"/>
  <c r="A15" i="3"/>
  <c r="L14" i="3"/>
  <c r="J14" i="3"/>
  <c r="I14" i="3"/>
  <c r="E14" i="3"/>
  <c r="A14" i="3"/>
  <c r="K48" i="2"/>
  <c r="I48" i="2"/>
  <c r="K47" i="2"/>
  <c r="E47" i="2"/>
  <c r="K45" i="2"/>
  <c r="K44" i="2"/>
  <c r="I44" i="2"/>
  <c r="K43" i="2"/>
  <c r="I43" i="2"/>
  <c r="K42" i="2"/>
  <c r="I42" i="2"/>
  <c r="K41" i="2"/>
  <c r="I41" i="2"/>
  <c r="K40" i="2"/>
  <c r="I40" i="2"/>
  <c r="K38" i="2"/>
  <c r="I38" i="2"/>
  <c r="K37" i="2"/>
  <c r="I37" i="2"/>
  <c r="K35" i="2"/>
  <c r="I35" i="2"/>
  <c r="K34" i="2"/>
  <c r="I34" i="2"/>
  <c r="A34" i="2"/>
  <c r="K33" i="2"/>
  <c r="I33" i="2"/>
  <c r="A33" i="2"/>
  <c r="K32" i="2"/>
  <c r="I32" i="2"/>
  <c r="A32" i="2"/>
  <c r="K31" i="2"/>
  <c r="I31" i="2"/>
  <c r="A31" i="2"/>
  <c r="K30" i="2"/>
  <c r="I30" i="2"/>
  <c r="A30" i="2"/>
  <c r="K29" i="2"/>
  <c r="I29" i="2"/>
  <c r="A29" i="2"/>
  <c r="K28" i="2"/>
  <c r="I28" i="2"/>
  <c r="A28" i="2"/>
  <c r="K27" i="2"/>
  <c r="I27" i="2"/>
  <c r="A27" i="2"/>
  <c r="K26" i="2"/>
  <c r="I26" i="2"/>
  <c r="A26" i="2"/>
  <c r="K25" i="2"/>
  <c r="I25" i="2"/>
  <c r="A25" i="2"/>
  <c r="K24" i="2"/>
  <c r="I24" i="2"/>
  <c r="A24" i="2"/>
  <c r="K23" i="2"/>
  <c r="I23" i="2"/>
  <c r="A23" i="2"/>
  <c r="K22" i="2"/>
  <c r="I22" i="2"/>
  <c r="A22" i="2"/>
  <c r="K21" i="2"/>
  <c r="I21" i="2"/>
  <c r="A21" i="2"/>
  <c r="K19" i="2"/>
  <c r="I19" i="2"/>
  <c r="K18" i="2"/>
  <c r="I18" i="2"/>
  <c r="A18" i="2"/>
  <c r="K17" i="2"/>
  <c r="I17" i="2"/>
  <c r="A17" i="2"/>
  <c r="K16" i="2"/>
  <c r="I16" i="2"/>
  <c r="A16" i="2"/>
  <c r="K15" i="2"/>
  <c r="I15" i="2"/>
  <c r="A15" i="2"/>
  <c r="K14" i="2"/>
  <c r="I14" i="2"/>
  <c r="A14" i="2"/>
  <c r="K13" i="2"/>
  <c r="I13" i="2"/>
  <c r="A13" i="2"/>
  <c r="K12" i="2"/>
  <c r="H12" i="2"/>
  <c r="A12" i="2"/>
</calcChain>
</file>

<file path=xl/sharedStrings.xml><?xml version="1.0" encoding="utf-8"?>
<sst xmlns="http://schemas.openxmlformats.org/spreadsheetml/2006/main" count="256" uniqueCount="133">
  <si>
    <t>Поставщик:</t>
  </si>
  <si>
    <t>Покупатель:</t>
  </si>
  <si>
    <t>№ п/п</t>
  </si>
  <si>
    <t xml:space="preserve">Наименование </t>
  </si>
  <si>
    <t>Эскиз</t>
  </si>
  <si>
    <t xml:space="preserve">Техническое описание </t>
  </si>
  <si>
    <t>Ед. изм.</t>
  </si>
  <si>
    <t>Кол-во</t>
  </si>
  <si>
    <t>РЕКЛАМА И ОБЛИЦОВКА</t>
  </si>
  <si>
    <t>Фриз алюминиевый</t>
  </si>
  <si>
    <t>м2</t>
  </si>
  <si>
    <t>Обшивка стен здания алюминиевая</t>
  </si>
  <si>
    <t>м²</t>
  </si>
  <si>
    <t>Обшивка стен здания стальная</t>
  </si>
  <si>
    <t>Короб информационный</t>
  </si>
  <si>
    <t>шт</t>
  </si>
  <si>
    <t>Штроба с декоративной подсветкой</t>
  </si>
  <si>
    <t>м.п.</t>
  </si>
  <si>
    <t>Обшивка оконных и дверных проемов алюминиевая</t>
  </si>
  <si>
    <t>Парапет стальной</t>
  </si>
  <si>
    <t>Изготавливается из оцинкованной стали толщиной 0,5 мм, замки, м/к, силикон. Отгружается с завода листами, производство на строительной площадке.</t>
  </si>
  <si>
    <t>Цоколь алюминиевый</t>
  </si>
  <si>
    <t>Итого ПО ПОДРАЗДЕЛУ</t>
  </si>
  <si>
    <t>Аппликации из самоклеящейся пленки</t>
  </si>
  <si>
    <t>Аппликации с цветной печатью на ТРК, номера ТРК и виды топлива на опоры навеса.
Виниловые магнитные пленки для видов топлива.</t>
  </si>
  <si>
    <t>Защитная дуга стальная</t>
  </si>
  <si>
    <t>Объемная буква (знак)</t>
  </si>
  <si>
    <t xml:space="preserve">Объемная буква </t>
  </si>
  <si>
    <t>Подвесной потолок стальной</t>
  </si>
  <si>
    <t>Светильник уличный</t>
  </si>
  <si>
    <t>Изготавливается из оцинкованной стали толщиной 0,5 мм, замки, м/к, силикон</t>
  </si>
  <si>
    <t>Указатель видов топлива</t>
  </si>
  <si>
    <t>Информационный планшет  с видами топлива на ТРК, монтируется на островок ТРК со стороны въезда, выполнен из алюминия с полимерным покрытием и печатью, м/квыполнен из стали с антикоррозионой обработкой и лакокрасочным покрытием.</t>
  </si>
  <si>
    <t>Обшивка опор алюминиевая</t>
  </si>
  <si>
    <t>Обшивка островка безопасности стальная</t>
  </si>
  <si>
    <t>Отдельностоящие конструкции</t>
  </si>
  <si>
    <t>Стела электронная</t>
  </si>
  <si>
    <t>Указатель</t>
  </si>
  <si>
    <t xml:space="preserve">Указатель въезда-выезда двусторонний световой, панели выполнены из алюминия с полимерным покрытием, внутреняя подсветка светодиоды, световая штроба.
</t>
  </si>
  <si>
    <t>Стоимость строительно-монтажных работ (11%)</t>
  </si>
  <si>
    <t xml:space="preserve">
Обшивка стен здания алюминиевая кассетами. Панели выполнены из алюминия 1,9  мм с полимерным покрытием.  Подконструкции выполнены из стальной оцинкованной трубы. На лицевой поверхности отсутствуют метизы и крепежные элементы. Цвет по wrk 
</t>
  </si>
  <si>
    <t xml:space="preserve">Световая декоративная штроба для подсветки фриза здания, выполнена из алюминиевого  профиля . Для внутренней подсветки используютсясветодиоды в компаундной заливке. Комплектуется источниками питания. </t>
  </si>
  <si>
    <t>компл.</t>
  </si>
  <si>
    <t>Отдельностоящий островок  (габариты 6200х1200х4000мм)</t>
  </si>
  <si>
    <t xml:space="preserve">Островок </t>
  </si>
  <si>
    <t>Здание операторной 312м2 (габариты 26000х12000х4800мм)</t>
  </si>
  <si>
    <t>Фриз здания, состоит  стальных панелей с  полимерным покрытием -  желтый . Подконструкции выполнены из стальной оцинкованной трубы.250мм</t>
  </si>
  <si>
    <t>Комплект рекламного оборудования для островока габаритами 6200х1200х4000мм. В комлект входит две фальш-опоры с алюминиевыми обшивками опор высотой 4000мм и верхними крышками, межколонный световой короб, указатель ТРК, 2 дуги, обшивка островка из нержавеющей стали 6200мм, аппликация на ТРК.</t>
  </si>
  <si>
    <t>Короб межколонный  информационный светвой со сменной рекламой . 5300мм</t>
  </si>
  <si>
    <t xml:space="preserve">Защитная дуга выполнена из стали с антикоррозионной обработкой и полимерным покрытием. По 2 штуки на один островок ТРК.
</t>
  </si>
  <si>
    <t>ТОО "SINOOIL"</t>
  </si>
  <si>
    <t>Навес на 3 ТРК 340м2 (габариты 24000х9000х5300мм+13000ммх9500ммх5300мм)</t>
  </si>
  <si>
    <t>Фриз навеса, состоит из алюминиевых панелей толщиной - 1,8 мм, производства - Польша с  полимерным покрытием. Подконструкции выполнены из стальной оцинкованной трубы. Высота фриза 1200 мм.</t>
  </si>
  <si>
    <t>Обшивка опор алюминиевая с полимерным покрытием. М/к  - стальная оцинкованная труба. Развертка 500х500мм, Высота - 5200мм. Количество - 8шт.</t>
  </si>
  <si>
    <t>Итого: ПО РЕКЛАМНОМУ ОФОРМЛЕНИЮ И ОБЛИЦОВКЕ АЗС (здание операторной 312 м2, навес на 3 ТРК 340 м2,  островок  ДТ, электронная стела)</t>
  </si>
  <si>
    <t>Монтаж</t>
  </si>
  <si>
    <t>Цена, за ед, рублей</t>
  </si>
  <si>
    <t>Cветильник уличный . Подсветка LED</t>
  </si>
  <si>
    <t>Подвесной потолок из оцинкованной стали толщиной 0,7 мм в составе: панель белого цвета шириной 270 мм, стыковочный профиль, металлокаркас из оцинкованной трубы и арматуры, метизы. Комплектуется электромонтажным оборудованием. Цвет RAL 1202</t>
  </si>
  <si>
    <t>Алюминиевый профиль с компаундной заливкой с подсветкой светодиодами.  Комплектуется источниками питания, пр-во Mean Well, Тайвань. Одна полоса красного свечения, одна полоса - желтого свечения.</t>
  </si>
  <si>
    <t>к-т</t>
  </si>
  <si>
    <t xml:space="preserve">Обшивка стен здания стальная выполнена из стального профлиста MP-18 c полимерным покрытием RAL 7005. Каркас из стальных оцинкованных профилей. </t>
  </si>
  <si>
    <t>АО "Производственное объединение  "ПНСК"</t>
  </si>
  <si>
    <t>Основные облицовочные элементы здания, навеса, а так же стела, указатели не требующие фактическтих замеров будут запущены в произвосдтво после подписания договора и внесения предоплаты</t>
  </si>
  <si>
    <t>Доставка автомобильным транспортом ( 4 фуры)</t>
  </si>
  <si>
    <t>Имеджевая стела (Тотем)</t>
  </si>
  <si>
    <t>Цена, за ед р. без НДС со скидкой</t>
  </si>
  <si>
    <t>НДС 20%</t>
  </si>
  <si>
    <t>Приложение № 1</t>
  </si>
  <si>
    <t>к договору № 35/4-Карабутак</t>
  </si>
  <si>
    <t>от 04.04.2019 г.</t>
  </si>
  <si>
    <r>
      <t xml:space="preserve">Итого </t>
    </r>
    <r>
      <rPr>
        <b/>
        <i/>
        <sz val="12"/>
        <color indexed="10"/>
        <rFont val="Arial"/>
        <family val="2"/>
        <charset val="204"/>
      </rPr>
      <t>без НДС,</t>
    </r>
    <r>
      <rPr>
        <b/>
        <i/>
        <sz val="12"/>
        <rFont val="Arial"/>
        <family val="2"/>
        <charset val="204"/>
      </rPr>
      <t xml:space="preserve"> рублей</t>
    </r>
  </si>
  <si>
    <r>
      <t>Всего</t>
    </r>
    <r>
      <rPr>
        <b/>
        <i/>
        <sz val="12"/>
        <color indexed="10"/>
        <rFont val="Arial"/>
        <family val="2"/>
        <charset val="204"/>
      </rPr>
      <t xml:space="preserve">  с НДС </t>
    </r>
    <r>
      <rPr>
        <b/>
        <i/>
        <sz val="12"/>
        <rFont val="Arial"/>
        <family val="2"/>
        <charset val="204"/>
      </rPr>
      <t>рублей</t>
    </r>
  </si>
  <si>
    <r>
      <t>Обшивка оконных и дверных проемов на здании а  выполнена из алюминия  толщиной 1,9 мм , толщина полимерного покрытия не менее 70 мкр. Специальная конструкция откосов с примененим алюминиевых экструзионных профилей  обеспечивает отсутствие метизов на лицевых поверхностях.</t>
    </r>
    <r>
      <rPr>
        <b/>
        <sz val="12"/>
        <rFont val="Arial"/>
        <family val="2"/>
        <charset val="204"/>
      </rPr>
      <t xml:space="preserve"> Оконный (дверной) откос объемный, обеспечивает отсутствие метизов на лицевых поверхностях.</t>
    </r>
  </si>
  <si>
    <r>
      <t>Цоколь здания алюминиевый, выполнен из гладкого алюминия 1,9 мм, внутренний каркас из стальной оцинкованной трубы.</t>
    </r>
    <r>
      <rPr>
        <b/>
        <sz val="12"/>
        <rFont val="Arial"/>
        <family val="2"/>
        <charset val="204"/>
      </rPr>
      <t xml:space="preserve"> </t>
    </r>
  </si>
  <si>
    <r>
      <t>Знак накладной на фризе навеса из  формованного Senosana. Корпус знака из алюминия с полимерным покрытием белого цвета, внутренняя подсветка осуществляется  светодиодами.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
</t>
    </r>
  </si>
  <si>
    <r>
      <t xml:space="preserve">Врезные буквы </t>
    </r>
    <r>
      <rPr>
        <b/>
        <sz val="12"/>
        <rFont val="Arial"/>
        <family val="2"/>
        <charset val="204"/>
      </rPr>
      <t>"SINOOIL"</t>
    </r>
    <r>
      <rPr>
        <sz val="12"/>
        <rFont val="Arial"/>
        <family val="2"/>
        <charset val="204"/>
      </rPr>
      <t xml:space="preserve"> во фриз навеса из формованного пластика, внутренняя подсветка осуществляется  светодиодами.</t>
    </r>
  </si>
  <si>
    <r>
      <t xml:space="preserve">Фриз навеса комбинированный трехсоставной, состоит из алюминиевых панелей тощиной - 1,8 мм, с полимерным покрытием - белого и красного цвета Подконструкции выполнены из стальной оцинкованной трубы.высота </t>
    </r>
    <r>
      <rPr>
        <b/>
        <sz val="12"/>
        <rFont val="Arial"/>
        <family val="2"/>
        <charset val="204"/>
      </rPr>
      <t>1200мм</t>
    </r>
    <r>
      <rPr>
        <sz val="12"/>
        <rFont val="Arial"/>
        <family val="2"/>
        <charset val="204"/>
      </rPr>
      <t xml:space="preserve"> (развертка белой части 700мм, развертка красной части - 1000мм)</t>
    </r>
  </si>
  <si>
    <r>
      <t>Изготавливается из профилированной нержавеющей стали толщиной 2 мм, высотой 200 мм, ширина по основанию 1200 мм, вальцованный, с каркасом под заливку бетоном. Каркас изготавливается из черного металла. 3</t>
    </r>
    <r>
      <rPr>
        <b/>
        <sz val="12"/>
        <rFont val="Arial"/>
        <family val="2"/>
        <charset val="204"/>
      </rPr>
      <t xml:space="preserve"> шт по 6200мм</t>
    </r>
  </si>
  <si>
    <r>
      <t xml:space="preserve">Стела ценовая высотой 8200 мм на </t>
    </r>
    <r>
      <rPr>
        <b/>
        <sz val="12"/>
        <rFont val="Arial"/>
        <family val="2"/>
        <charset val="204"/>
      </rPr>
      <t>6 видов топлива  и бегущей строкой.</t>
    </r>
    <r>
      <rPr>
        <sz val="12"/>
        <rFont val="Arial"/>
        <family val="2"/>
        <charset val="204"/>
      </rPr>
      <t>Панели стелы выполнены из алюминия европейского стандарта с полимерным покрытием. Панель с логотипом и надписью "SINOOIL"  выполнены из плоского беломолочного акрила с аппликацией</t>
    </r>
  </si>
  <si>
    <r>
      <rPr>
        <b/>
        <sz val="12"/>
        <rFont val="Arial"/>
        <family val="2"/>
        <charset val="204"/>
      </rPr>
      <t>Требования к основным материалам:
Алюминий:</t>
    </r>
    <r>
      <rPr>
        <sz val="12"/>
        <rFont val="Arial"/>
        <family val="2"/>
        <charset val="204"/>
      </rPr>
      <t xml:space="preserve"> сплав системы Al-Mn (3103 Н24),DIN EN 485-1,2,4; EN 515, EN 573-3, качество поверхности гарантировано прохождением не менее 30-валковой правильной системы, высокое качество обработки поверхности — глянец по замерам глоссметра не ниже 80 %.
</t>
    </r>
    <r>
      <rPr>
        <b/>
        <sz val="12"/>
        <rFont val="Arial"/>
        <family val="2"/>
        <charset val="204"/>
      </rPr>
      <t xml:space="preserve">Полимерное покрытие: </t>
    </r>
    <r>
      <rPr>
        <sz val="12"/>
        <rFont val="Arial"/>
        <family val="2"/>
        <charset val="204"/>
      </rPr>
      <t xml:space="preserve">
Поверхности алюминиевых изделий покрываются полиэфирным полимером архитектурной серии, толщина покрытия 70 мкм, допустимое отклонение по всей поверхности не выше 10 мкм, качество адгезии 1 балл.</t>
    </r>
    <r>
      <rPr>
        <b/>
        <sz val="12"/>
        <rFont val="Arial"/>
        <family val="2"/>
        <charset val="204"/>
      </rPr>
      <t xml:space="preserve"> Предварительная обработка и нанесение автоматические, проводятся в заводских условиях. </t>
    </r>
    <r>
      <rPr>
        <sz val="12"/>
        <rFont val="Arial"/>
        <family val="2"/>
        <charset val="204"/>
      </rPr>
      <t>Требование по соответствию фирменных цветов — отклонение не более 4 % от шкалы Pantone при  аппаратных замерах. Гарантированная степень сохранения цвета —</t>
    </r>
    <r>
      <rPr>
        <b/>
        <sz val="12"/>
        <rFont val="Arial"/>
        <family val="2"/>
        <charset val="204"/>
      </rPr>
      <t xml:space="preserve"> не более 20 % выцветания в течение 10 лет согласно сертификата производителя покрытия.</t>
    </r>
    <r>
      <rPr>
        <sz val="12"/>
        <rFont val="Arial"/>
        <family val="2"/>
        <charset val="204"/>
      </rPr>
      <t xml:space="preserve">
</t>
    </r>
    <r>
      <rPr>
        <b/>
        <sz val="12"/>
        <rFont val="Arial"/>
        <family val="2"/>
        <charset val="204"/>
      </rPr>
      <t xml:space="preserve">Пластики: </t>
    </r>
    <r>
      <rPr>
        <sz val="12"/>
        <rFont val="Arial"/>
        <family val="2"/>
        <charset val="204"/>
      </rPr>
      <t xml:space="preserve">Экструдированный бело-молочный Plexiglas или прозрачный ПММА толщиной 3мм со светопроницаемостью не ниже 92 % или 30 %, соответственно. Для штробы применяется  литой  беломолочный ПММА Plexiglas . Спецсорта, удовлетворяющие повышенным требованиям к температурным колебаниям под нагрузкой или к коррозионной среде.  Сертифицированные DIN EN ISO 9001 (качество) и DIN EN ISO 14001 (окружающая среда). 
</t>
    </r>
    <r>
      <rPr>
        <b/>
        <sz val="12"/>
        <rFont val="Arial"/>
        <family val="2"/>
        <charset val="204"/>
      </rPr>
      <t>LED подсветка:</t>
    </r>
    <r>
      <rPr>
        <sz val="12"/>
        <rFont val="Arial"/>
        <family val="2"/>
        <charset val="204"/>
      </rPr>
      <t xml:space="preserve">
Выполняется с применением светодиодов производства </t>
    </r>
    <r>
      <rPr>
        <b/>
        <sz val="12"/>
        <rFont val="Arial"/>
        <family val="2"/>
        <charset val="204"/>
      </rPr>
      <t>CREE</t>
    </r>
    <r>
      <rPr>
        <sz val="12"/>
        <rFont val="Arial"/>
        <family val="2"/>
        <charset val="204"/>
      </rPr>
      <t xml:space="preserve">. Цвет  согласно фирменной графике. Питание каждой цепочки светодиодов – через стабилизатор тока. Источники питания, специально спроектированы для  применения  уличных конструкциях  на светодиодах , степень защиты от воздействия окружающей среды IP65-67, рабочий диапазон температур –30—+50 0С.
</t>
    </r>
    <r>
      <rPr>
        <b/>
        <sz val="12"/>
        <rFont val="Arial"/>
        <family val="2"/>
        <charset val="204"/>
      </rPr>
      <t xml:space="preserve">Метизы: </t>
    </r>
    <r>
      <rPr>
        <sz val="12"/>
        <rFont val="Arial"/>
        <family val="2"/>
        <charset val="204"/>
      </rPr>
      <t xml:space="preserve">нержавеющая сталь с белым цинковым покрытием. Соответствуют стандартам DIN: болты DIN 931, 933, 912 класс прочности 8,8; винты DIN 7985, 965, 966; гайки DIN 934 класс прочности 8,8; гайки колпачковые из нержавеющей стали DIN 917; саморезы DIN 7504, 7973
</t>
    </r>
  </si>
  <si>
    <t>___________________/_____________________./</t>
  </si>
  <si>
    <t>Внимание! Не для паспорта сделки</t>
  </si>
  <si>
    <t>СПЕЦИФИКАЦИЯ № 1</t>
  </si>
  <si>
    <t>материалы для Автозаправочной станции Жамбылского с/о, Меркенского района Жамбылской области (учетный квартал-002,№256)</t>
  </si>
  <si>
    <t>ПРОИЗВОДСТВО АЗС</t>
  </si>
  <si>
    <t xml:space="preserve">                        Наши возможности в Вашем распоряжении!</t>
  </si>
  <si>
    <t>СПЕЦИФИКАЦИЯ №2</t>
  </si>
  <si>
    <t>АО "ПО "ПНСК"</t>
  </si>
  <si>
    <t>Расценка на материалы руб. с НДС</t>
  </si>
  <si>
    <r>
      <t xml:space="preserve">Итого </t>
    </r>
    <r>
      <rPr>
        <b/>
        <i/>
        <sz val="15"/>
        <color indexed="10"/>
        <rFont val="Arial"/>
        <family val="2"/>
        <charset val="204"/>
      </rPr>
      <t>без НДС,</t>
    </r>
    <r>
      <rPr>
        <b/>
        <i/>
        <sz val="15"/>
        <rFont val="Arial"/>
        <family val="2"/>
        <charset val="204"/>
      </rPr>
      <t xml:space="preserve"> рублей</t>
    </r>
  </si>
  <si>
    <r>
      <t>Всего</t>
    </r>
    <r>
      <rPr>
        <b/>
        <i/>
        <sz val="15"/>
        <color indexed="10"/>
        <rFont val="Arial"/>
        <family val="2"/>
        <charset val="204"/>
      </rPr>
      <t xml:space="preserve">  с НДС </t>
    </r>
    <r>
      <rPr>
        <b/>
        <i/>
        <sz val="15"/>
        <rFont val="Arial"/>
        <family val="2"/>
        <charset val="204"/>
      </rPr>
      <t>рублей</t>
    </r>
  </si>
  <si>
    <r>
      <t>Обшивка оконных и дверных проемов на здании а  выполнена из алюминия  толщиной 1,9 мм , толщина полимерного покрытия не менее 70 мкр. Специальная конструкция откосов с примененим алюминиевых экструзионных профилей  обеспечивает отсутствие метизов на лицевых поверхностях.</t>
    </r>
    <r>
      <rPr>
        <b/>
        <sz val="14"/>
        <rFont val="Arial"/>
        <family val="2"/>
        <charset val="204"/>
      </rPr>
      <t xml:space="preserve"> Оконный (дверной) откос объемный, обеспечивает отсутствие метизов на лицевых поверхностях.</t>
    </r>
  </si>
  <si>
    <r>
      <t>Цоколь здания алюминиевый, выполнен из гладкого алюминия 1,9 мм, внутренний каркас из стальной оцинкованной трубы.</t>
    </r>
    <r>
      <rPr>
        <b/>
        <sz val="14"/>
        <rFont val="Arial"/>
        <family val="2"/>
        <charset val="204"/>
      </rPr>
      <t xml:space="preserve"> </t>
    </r>
  </si>
  <si>
    <r>
      <t>Знак накладной на фризе навеса из  формованного Senosana. Корпус знака из алюминия с полимерным покрытием белого цвета, внутренняя подсветка осуществляется  светодиодами.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
</t>
    </r>
  </si>
  <si>
    <r>
      <t xml:space="preserve">Врезные буквы </t>
    </r>
    <r>
      <rPr>
        <b/>
        <sz val="14"/>
        <rFont val="Arial"/>
        <family val="2"/>
        <charset val="204"/>
      </rPr>
      <t>"SINOOIL"</t>
    </r>
    <r>
      <rPr>
        <sz val="14"/>
        <rFont val="Arial"/>
        <family val="2"/>
        <charset val="204"/>
      </rPr>
      <t xml:space="preserve"> во фриз навеса из формованного пластика, внутренняя подсветка осуществляется  светодиодами.</t>
    </r>
  </si>
  <si>
    <t>задняя стенка фриза и логотип 1 шт</t>
  </si>
  <si>
    <r>
      <t xml:space="preserve">Фриз навеса комбинированный трехсоставной, состоит из алюминиевых панелей тощиной - 1,8 мм, с полимерным покрытием - белого и красного цвета Подконструкции выполнены из стальной оцинкованной трубы.высота </t>
    </r>
    <r>
      <rPr>
        <b/>
        <sz val="14"/>
        <rFont val="Arial"/>
        <family val="2"/>
        <charset val="204"/>
      </rPr>
      <t>1200мм</t>
    </r>
    <r>
      <rPr>
        <sz val="14"/>
        <rFont val="Arial"/>
        <family val="2"/>
        <charset val="204"/>
      </rPr>
      <t xml:space="preserve"> (развертка белой части 700мм, развертка красной части - 1000мм)</t>
    </r>
  </si>
  <si>
    <t>считаем как один фриз бело-красный-белый трехсоставной</t>
  </si>
  <si>
    <r>
      <t>Изготавливается из профилированной нержавеющей стали толщиной 2 мм, высотой 200 мм, ширина по основанию 1200 мм, вальцованный, с каркасом под заливку бетоном. Каркас изготавливается из черного металла. 3</t>
    </r>
    <r>
      <rPr>
        <b/>
        <sz val="14"/>
        <rFont val="Arial"/>
        <family val="2"/>
        <charset val="204"/>
      </rPr>
      <t xml:space="preserve"> шт по 6200мм</t>
    </r>
  </si>
  <si>
    <r>
      <t xml:space="preserve">Стела ценовая высотой 8200 мм на </t>
    </r>
    <r>
      <rPr>
        <b/>
        <sz val="14"/>
        <rFont val="Arial"/>
        <family val="2"/>
        <charset val="204"/>
      </rPr>
      <t>6 видов топлива  и бегущей строкой.</t>
    </r>
    <r>
      <rPr>
        <sz val="14"/>
        <rFont val="Arial"/>
        <family val="2"/>
        <charset val="204"/>
      </rPr>
      <t>Панели стелы выполнены из алюминия европейского стандарта с полимерным покрытием. Панель с логотипом и надписью "SINOOIL"  выполнены из плоского беломолочного акрила с аппликацией</t>
    </r>
  </si>
  <si>
    <t xml:space="preserve">ВСЕГО: ПО РЕКЛАМНОМУ ОФОРМЛЕНИЮ И ОБЛИЦОВКЕ АЗС (здание операторной 312 м2, навес на 4 ТРК 460 м2,  островок  ДТ, электронная стела, стела-маяк) </t>
  </si>
  <si>
    <r>
      <rPr>
        <b/>
        <sz val="14"/>
        <rFont val="Arial"/>
        <family val="2"/>
        <charset val="204"/>
      </rPr>
      <t>Требования к основным материалам:
Алюминий:</t>
    </r>
    <r>
      <rPr>
        <sz val="14"/>
        <rFont val="Arial"/>
        <family val="2"/>
        <charset val="204"/>
      </rPr>
      <t xml:space="preserve"> сплав системы Al-Mn (3103 Н24),DIN EN 485-1,2,4; EN 515, EN 573-3, качество поверхности гарантировано прохождением не менее 30-валковой правильной системы, высокое качество обработки поверхности — глянец по замерам глоссметра не ниже 80 %.
</t>
    </r>
    <r>
      <rPr>
        <b/>
        <sz val="14"/>
        <rFont val="Arial"/>
        <family val="2"/>
        <charset val="204"/>
      </rPr>
      <t xml:space="preserve">Полимерное покрытие: </t>
    </r>
    <r>
      <rPr>
        <sz val="14"/>
        <rFont val="Arial"/>
        <family val="2"/>
        <charset val="204"/>
      </rPr>
      <t xml:space="preserve">
Поверхности алюминиевых изделий покрываются полиэфирным полимером архитектурной серии, толщина покрытия 70 мкм, допустимое отклонение по всей поверхности не выше 10 мкм, качество адгезии 1 балл.</t>
    </r>
    <r>
      <rPr>
        <b/>
        <sz val="14"/>
        <rFont val="Arial"/>
        <family val="2"/>
        <charset val="204"/>
      </rPr>
      <t xml:space="preserve"> Предварительная обработка и нанесение автоматические, проводятся в заводских условиях. </t>
    </r>
    <r>
      <rPr>
        <sz val="14"/>
        <rFont val="Arial"/>
        <family val="2"/>
        <charset val="204"/>
      </rPr>
      <t>Требование по соответствию фирменных цветов — отклонение не более 4 % от шкалы Pantone при  аппаратных замерах. Гарантированная степень сохранения цвета —</t>
    </r>
    <r>
      <rPr>
        <b/>
        <sz val="14"/>
        <rFont val="Arial"/>
        <family val="2"/>
        <charset val="204"/>
      </rPr>
      <t xml:space="preserve"> не более 20 % выцветания в течение 10 лет согласно сертификата производителя покрытия.</t>
    </r>
    <r>
      <rPr>
        <sz val="14"/>
        <rFont val="Arial"/>
        <family val="2"/>
        <charset val="204"/>
      </rPr>
      <t xml:space="preserve">
</t>
    </r>
    <r>
      <rPr>
        <b/>
        <sz val="14"/>
        <rFont val="Arial"/>
        <family val="2"/>
        <charset val="204"/>
      </rPr>
      <t xml:space="preserve">Пластики: </t>
    </r>
    <r>
      <rPr>
        <sz val="14"/>
        <rFont val="Arial"/>
        <family val="2"/>
        <charset val="204"/>
      </rPr>
      <t xml:space="preserve">Экструдированный бело-молочный Plexiglas или прозрачный ПММА толщиной 3мм со светопроницаемостью не ниже 92 % или 30 %, соответственно. Для штробы применяется  литой  беломолочный ПММА Plexiglas . Спецсорта, удовлетворяющие повышенным требованиям к температурным колебаниям под нагрузкой или к коррозионной среде.  Сертифицированные DIN EN ISO 9001 (качество) и DIN EN ISO 14001 (окружающая среда). 
</t>
    </r>
    <r>
      <rPr>
        <b/>
        <sz val="14"/>
        <rFont val="Arial"/>
        <family val="2"/>
        <charset val="204"/>
      </rPr>
      <t>LED подсветка:</t>
    </r>
    <r>
      <rPr>
        <sz val="14"/>
        <rFont val="Arial"/>
        <family val="2"/>
        <charset val="204"/>
      </rPr>
      <t xml:space="preserve">
Выполняется с применением светодиодов производства </t>
    </r>
    <r>
      <rPr>
        <b/>
        <sz val="14"/>
        <rFont val="Arial"/>
        <family val="2"/>
        <charset val="204"/>
      </rPr>
      <t>CREE</t>
    </r>
    <r>
      <rPr>
        <sz val="14"/>
        <rFont val="Arial"/>
        <family val="2"/>
        <charset val="204"/>
      </rPr>
      <t xml:space="preserve">. Цвет  согласно фирменной графике. Питание каждой цепочки светодиодов – через стабилизатор тока. Источники питания, специально спроектированы для  применения  уличных конструкциях  на светодиодах , степень защиты от воздействия окружающей среды IP65-67, рабочий диапазон температур –30—+50 0С.
</t>
    </r>
    <r>
      <rPr>
        <b/>
        <sz val="14"/>
        <rFont val="Arial"/>
        <family val="2"/>
        <charset val="204"/>
      </rPr>
      <t xml:space="preserve">Метизы: </t>
    </r>
    <r>
      <rPr>
        <sz val="14"/>
        <rFont val="Arial"/>
        <family val="2"/>
        <charset val="204"/>
      </rPr>
      <t xml:space="preserve">нержавеющая сталь с белым цинковым покрытием. Соответствуют стандартам DIN: болты DIN 931, 933, 912 класс прочности 8,8; винты DIN 7985, 965, 966; гайки DIN 934 класс прочности 8,8; гайки колпачковые из нержавеющей стали DIN 917; саморезы DIN 7504, 7973
</t>
    </r>
  </si>
  <si>
    <r>
      <rPr>
        <b/>
        <sz val="16"/>
        <rFont val="Arial"/>
        <family val="2"/>
        <charset val="204"/>
      </rPr>
      <t>Срок изготовления</t>
    </r>
    <r>
      <rPr>
        <b/>
        <u/>
        <sz val="16"/>
        <rFont val="Arial"/>
        <family val="2"/>
        <charset val="204"/>
      </rPr>
      <t xml:space="preserve"> </t>
    </r>
    <r>
      <rPr>
        <b/>
        <u/>
        <sz val="16"/>
        <color indexed="10"/>
        <rFont val="Arial"/>
        <family val="2"/>
        <charset val="204"/>
      </rPr>
      <t>45 рабочих дней</t>
    </r>
    <r>
      <rPr>
        <b/>
        <sz val="16"/>
        <color indexed="10"/>
        <rFont val="Arial"/>
        <family val="2"/>
        <charset val="204"/>
      </rPr>
      <t xml:space="preserve"> </t>
    </r>
    <r>
      <rPr>
        <sz val="16"/>
        <rFont val="Arial"/>
        <family val="2"/>
        <charset val="204"/>
      </rPr>
      <t xml:space="preserve">с момента подписания договора, получения предоплаты и проведения фактических замеров по объекту. </t>
    </r>
  </si>
  <si>
    <r>
      <rPr>
        <b/>
        <u/>
        <sz val="16"/>
        <rFont val="Arial"/>
        <family val="2"/>
        <charset val="204"/>
      </rPr>
      <t>Для замеров требуется :</t>
    </r>
    <r>
      <rPr>
        <b/>
        <sz val="16"/>
        <rFont val="Arial"/>
        <family val="2"/>
        <charset val="204"/>
      </rPr>
      <t xml:space="preserve"> 1) готовность каркаса здания с кровельным комплектом и наружными оконно-дверными системами 2) готовность металлоконструкцияи навеса с кровельным комплектом 3) вышка-тур или лестница</t>
    </r>
  </si>
  <si>
    <r>
      <t xml:space="preserve">Условия оплаты </t>
    </r>
    <r>
      <rPr>
        <b/>
        <u/>
        <sz val="16"/>
        <color indexed="10"/>
        <rFont val="Arial"/>
        <family val="2"/>
        <charset val="204"/>
      </rPr>
      <t>(НОВОЕ ПРЕДЛОЖЕНИЕ):</t>
    </r>
  </si>
  <si>
    <r>
      <rPr>
        <b/>
        <sz val="16"/>
        <color indexed="10"/>
        <rFont val="Arial"/>
        <family val="2"/>
        <charset val="204"/>
      </rPr>
      <t>Аванс   30 %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подписания договора и выставления счета на оплату)</t>
    </r>
  </si>
  <si>
    <r>
      <rPr>
        <b/>
        <sz val="16"/>
        <color indexed="10"/>
        <rFont val="Arial"/>
        <family val="2"/>
        <charset val="204"/>
      </rPr>
      <t>Оплата 40 %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получения продукции на объекте и подписание накладных)</t>
    </r>
  </si>
  <si>
    <r>
      <rPr>
        <b/>
        <sz val="16"/>
        <color indexed="10"/>
        <rFont val="Arial"/>
        <family val="2"/>
        <charset val="204"/>
      </rPr>
      <t>Оплата 30 %</t>
    </r>
    <r>
      <rPr>
        <sz val="16"/>
        <color indexed="10"/>
        <rFont val="Arial"/>
        <family val="2"/>
        <charset val="204"/>
      </rPr>
      <t xml:space="preserve"> (в течении 10 рабочих дней с момента подписания Акта выполенных работ)</t>
    </r>
  </si>
  <si>
    <r>
      <rPr>
        <b/>
        <sz val="16"/>
        <rFont val="Arial"/>
        <family val="2"/>
        <charset val="204"/>
      </rPr>
      <t xml:space="preserve">Срок гарантии на поставленную продукцию </t>
    </r>
    <r>
      <rPr>
        <sz val="16"/>
        <rFont val="Arial"/>
        <family val="2"/>
        <charset val="204"/>
      </rPr>
      <t xml:space="preserve">- 24 меясяца  с момента поставки, сборки Продукции на объекте и подписания Акта выполненных работ. </t>
    </r>
  </si>
  <si>
    <t>Цена, за ед р. без НДС</t>
  </si>
  <si>
    <t xml:space="preserve">Покупатель:                                                                                                                                           Поставщик:
Заместитель генерального директора                                                                                                   Заместитель генерального директора
__________________Чжан И                                                                                                                      ______________Клементьев А.Г
М.П.                                                                                                                                                        М.П
</t>
  </si>
  <si>
    <t>ВСЕГО: ПО РЕКЛАМНОМУ ОФОРМЛЕНИЮ И ОБЛИЦОВКЕ АЗС (здание операторной 312 м2, навес на 4 ТРК 460 м2,  островок  ДТ, электронная стела, стела-маяк)</t>
  </si>
  <si>
    <t>к договору №SО_________________________</t>
  </si>
  <si>
    <t>от "___"____________________________________</t>
  </si>
  <si>
    <t>на разработку, сборку и поставку оборудования</t>
  </si>
  <si>
    <t>Адрес АЗС</t>
  </si>
  <si>
    <t>Наименование оборудования</t>
  </si>
  <si>
    <t>Фото оборудования</t>
  </si>
  <si>
    <t>Кол-во шт.</t>
  </si>
  <si>
    <t>Кассовая стойка:
1) 2   стойки с пятью полками на лицевой стороне (полки ступенчатые под наклоном):
    Высота 130 см
    Ширина 80 см
     Глубина 50 см
    Глубина полоки 30 см 
    Цвет корпуса- черный
    Цвет полок -  черный с объемными элементами под дерево с торцов. 
2) 1-на стойка с тремя полками на лицевой стороне (полки ступенчатые под наклоном):
   Высота 80 см
   Ширина 80 см
   Глубина 50 см
   Глубина полки 30 см
   Цвет полок -  черный с объемными элементами под дерево с торцов. 
3) Под кассой №1 установить шкаф с распашными дверями:
    Ширина 100 см
    Высота 100 см
    Глубина 50 см
3) Перегородка до стены:  2-х дверный шкаф высотой 100 см
Ширина 300 см
Высота 100 см
Глубина 10см
Дверь 90 см
4) Столешница - черный камень 
5) На каждый полке должен быть металический ограничители и ценникодержатели.</t>
  </si>
  <si>
    <t>Кассовые стойки,1 кассир</t>
  </si>
  <si>
    <t xml:space="preserve">Стоимость за доставку с учетом НДС </t>
  </si>
  <si>
    <t>Стоимость за монтаж с учетом НДС</t>
  </si>
  <si>
    <t xml:space="preserve">Стоимость за ед. товара с учетом НДС </t>
  </si>
  <si>
    <t>Общая стоимость за товар, доставку и  монтаж с учетом НДС</t>
  </si>
  <si>
    <t>Итоговая стоимость с учетом 12% НДС</t>
  </si>
  <si>
    <t>Гарантийные обязательства</t>
  </si>
  <si>
    <t>Условия оплаты</t>
  </si>
  <si>
    <t xml:space="preserve">Сроки монтажа  </t>
  </si>
  <si>
    <t xml:space="preserve">Сроки поставки до объекта              </t>
  </si>
  <si>
    <t>Техническое задание на приобретение кассовых стоек для АЗС</t>
  </si>
  <si>
    <t xml:space="preserve"> АЗС №12 Трасса Алматы - Нарынкол, 34 км.                                   
АЗС №13 Трасса Алматы - Нарынкол, 34 км.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</si>
</sst>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50" x14ac:knownFonts="1">
    <font>
      <sz val="10"/>
      <name val="Arial CYR"/>
    </font>
    <font>
      <sz val="10"/>
      <name val="Helv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</font>
    <font>
      <b/>
      <sz val="10"/>
      <name val="Arial"/>
      <family val="2"/>
      <charset val="204"/>
    </font>
    <font>
      <b/>
      <sz val="14"/>
      <color indexed="40"/>
      <name val="Arial"/>
      <family val="2"/>
      <charset val="204"/>
    </font>
    <font>
      <sz val="12"/>
      <name val="Arial"/>
      <family val="2"/>
      <charset val="204"/>
    </font>
    <font>
      <sz val="18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indexed="10"/>
      <name val="Arial"/>
      <family val="2"/>
      <charset val="204"/>
    </font>
    <font>
      <b/>
      <u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indexed="4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b/>
      <i/>
      <sz val="15"/>
      <name val="Arial"/>
      <family val="2"/>
      <charset val="204"/>
    </font>
    <font>
      <b/>
      <i/>
      <sz val="15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b/>
      <i/>
      <sz val="16"/>
      <name val="Arial"/>
      <family val="2"/>
      <charset val="204"/>
    </font>
    <font>
      <b/>
      <sz val="18"/>
      <name val="Arial"/>
      <family val="2"/>
      <charset val="204"/>
    </font>
    <font>
      <b/>
      <u/>
      <sz val="16"/>
      <name val="Arial"/>
      <family val="2"/>
      <charset val="204"/>
    </font>
    <font>
      <b/>
      <u/>
      <sz val="16"/>
      <color indexed="10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8" tint="-0.249977111117893"/>
      <name val="Arial"/>
      <family val="2"/>
      <charset val="204"/>
    </font>
    <font>
      <sz val="12"/>
      <color theme="8" tint="-0.249977111117893"/>
      <name val="Arial"/>
      <family val="2"/>
      <charset val="204"/>
    </font>
    <font>
      <b/>
      <u val="singleAccounting"/>
      <sz val="12"/>
      <color rgb="FFFF0000"/>
      <name val="Arial"/>
      <family val="2"/>
      <charset val="204"/>
    </font>
    <font>
      <b/>
      <u/>
      <sz val="12"/>
      <color rgb="FFFF0000"/>
      <name val="Arial"/>
      <family val="2"/>
      <charset val="204"/>
    </font>
    <font>
      <b/>
      <u/>
      <sz val="14"/>
      <color rgb="FFFF0000"/>
      <name val="Arial"/>
      <family val="2"/>
      <charset val="204"/>
    </font>
    <font>
      <b/>
      <sz val="12"/>
      <color rgb="FFFF0000"/>
      <name val="Arial Cyr"/>
      <charset val="204"/>
    </font>
    <font>
      <b/>
      <sz val="12"/>
      <color rgb="FFFF0000"/>
      <name val="Times New Roman"/>
      <family val="1"/>
      <charset val="204"/>
    </font>
    <font>
      <b/>
      <sz val="17"/>
      <color theme="8" tint="-0.249977111117893"/>
      <name val="Arial"/>
      <family val="2"/>
      <charset val="204"/>
    </font>
    <font>
      <sz val="17"/>
      <color theme="8" tint="-0.249977111117893"/>
      <name val="Arial"/>
      <family val="2"/>
      <charset val="204"/>
    </font>
    <font>
      <b/>
      <i/>
      <sz val="15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u val="singleAccounting"/>
      <sz val="18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6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199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2" applyFont="1" applyFill="1"/>
    <xf numFmtId="0" fontId="3" fillId="0" borderId="0" xfId="2" applyFont="1" applyFill="1" applyAlignment="1">
      <alignment wrapText="1"/>
    </xf>
    <xf numFmtId="0" fontId="3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wrapText="1"/>
    </xf>
    <xf numFmtId="0" fontId="7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wrapText="1"/>
    </xf>
    <xf numFmtId="0" fontId="9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center" vertical="center" wrapText="1"/>
    </xf>
    <xf numFmtId="0" fontId="8" fillId="0" borderId="0" xfId="2" applyFont="1" applyFill="1"/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/>
    </xf>
    <xf numFmtId="0" fontId="34" fillId="0" borderId="0" xfId="2" applyFont="1" applyFill="1" applyAlignment="1">
      <alignment horizontal="left" vertical="center"/>
    </xf>
    <xf numFmtId="0" fontId="35" fillId="0" borderId="0" xfId="2" applyFont="1" applyFill="1"/>
    <xf numFmtId="0" fontId="10" fillId="0" borderId="0" xfId="2" applyFont="1" applyFill="1"/>
    <xf numFmtId="2" fontId="8" fillId="0" borderId="0" xfId="2" applyNumberFormat="1" applyFont="1" applyFill="1"/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Alignment="1">
      <alignment horizontal="center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3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10" fillId="0" borderId="1" xfId="2" applyFont="1" applyFill="1" applyBorder="1" applyAlignment="1">
      <alignment vertical="center" wrapText="1"/>
    </xf>
    <xf numFmtId="164" fontId="10" fillId="0" borderId="1" xfId="2" applyNumberFormat="1" applyFont="1" applyFill="1" applyBorder="1" applyAlignment="1">
      <alignment vertical="center" wrapText="1"/>
    </xf>
    <xf numFmtId="0" fontId="10" fillId="0" borderId="2" xfId="2" applyFont="1" applyFill="1" applyBorder="1" applyAlignment="1">
      <alignment vertical="center" wrapText="1"/>
    </xf>
    <xf numFmtId="164" fontId="10" fillId="0" borderId="1" xfId="3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vertical="center" wrapText="1"/>
    </xf>
    <xf numFmtId="164" fontId="10" fillId="0" borderId="1" xfId="3" applyFont="1" applyFill="1" applyBorder="1" applyAlignment="1">
      <alignment vertical="center" wrapText="1"/>
    </xf>
    <xf numFmtId="164" fontId="36" fillId="0" borderId="1" xfId="2" applyNumberFormat="1" applyFont="1" applyFill="1" applyBorder="1" applyAlignment="1">
      <alignment vertical="center" wrapText="1"/>
    </xf>
    <xf numFmtId="9" fontId="37" fillId="0" borderId="1" xfId="3" applyNumberFormat="1" applyFont="1" applyFill="1" applyBorder="1" applyAlignment="1">
      <alignment horizontal="center" vertical="center"/>
    </xf>
    <xf numFmtId="164" fontId="36" fillId="0" borderId="1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2" fontId="10" fillId="0" borderId="0" xfId="2" applyNumberFormat="1" applyFont="1" applyFill="1" applyAlignment="1">
      <alignment horizontal="left"/>
    </xf>
    <xf numFmtId="0" fontId="10" fillId="0" borderId="0" xfId="0" applyFont="1" applyFill="1"/>
    <xf numFmtId="0" fontId="10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left" vertical="center"/>
    </xf>
    <xf numFmtId="0" fontId="15" fillId="0" borderId="0" xfId="2" applyFont="1" applyFill="1"/>
    <xf numFmtId="2" fontId="8" fillId="0" borderId="0" xfId="2" applyNumberFormat="1" applyFont="1" applyFill="1" applyAlignment="1">
      <alignment horizontal="center"/>
    </xf>
    <xf numFmtId="0" fontId="16" fillId="0" borderId="0" xfId="2" applyFont="1" applyFill="1" applyBorder="1" applyAlignment="1">
      <alignment horizontal="left" vertical="center" wrapText="1"/>
    </xf>
    <xf numFmtId="0" fontId="16" fillId="0" borderId="0" xfId="2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/>
    <xf numFmtId="0" fontId="38" fillId="4" borderId="0" xfId="2" applyFont="1" applyFill="1" applyAlignment="1">
      <alignment horizontal="center" vertical="center"/>
    </xf>
    <xf numFmtId="0" fontId="39" fillId="0" borderId="0" xfId="1" applyFont="1" applyFill="1"/>
    <xf numFmtId="4" fontId="40" fillId="0" borderId="0" xfId="1" applyNumberFormat="1" applyFont="1" applyFill="1"/>
    <xf numFmtId="164" fontId="20" fillId="0" borderId="1" xfId="3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1" fillId="0" borderId="0" xfId="2" applyFont="1" applyFill="1" applyAlignment="1">
      <alignment horizontal="left" vertical="center"/>
    </xf>
    <xf numFmtId="0" fontId="42" fillId="0" borderId="0" xfId="2" applyFont="1" applyFill="1"/>
    <xf numFmtId="0" fontId="42" fillId="0" borderId="0" xfId="2" applyFont="1" applyFill="1" applyAlignment="1">
      <alignment horizontal="center" vertical="center"/>
    </xf>
    <xf numFmtId="2" fontId="2" fillId="0" borderId="0" xfId="2" applyNumberFormat="1" applyFont="1" applyFill="1"/>
    <xf numFmtId="2" fontId="4" fillId="0" borderId="0" xfId="2" applyNumberFormat="1" applyFont="1" applyFill="1" applyAlignment="1"/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6" fillId="0" borderId="0" xfId="2" applyFont="1" applyFill="1"/>
    <xf numFmtId="0" fontId="21" fillId="0" borderId="1" xfId="2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/>
    </xf>
    <xf numFmtId="0" fontId="43" fillId="0" borderId="1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4" fontId="44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20" fillId="0" borderId="1" xfId="3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wrapText="1"/>
    </xf>
    <xf numFmtId="0" fontId="24" fillId="0" borderId="1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24" fillId="0" borderId="2" xfId="2" applyFont="1" applyFill="1" applyBorder="1" applyAlignment="1">
      <alignment vertical="center" wrapText="1"/>
    </xf>
    <xf numFmtId="164" fontId="4" fillId="0" borderId="1" xfId="3" applyFont="1" applyFill="1" applyBorder="1" applyAlignment="1">
      <alignment horizontal="center" vertical="center"/>
    </xf>
    <xf numFmtId="0" fontId="24" fillId="0" borderId="3" xfId="2" applyFont="1" applyFill="1" applyBorder="1" applyAlignment="1">
      <alignment horizontal="left" vertical="center" wrapText="1"/>
    </xf>
    <xf numFmtId="0" fontId="24" fillId="0" borderId="2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164" fontId="26" fillId="0" borderId="1" xfId="2" applyNumberFormat="1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164" fontId="26" fillId="0" borderId="1" xfId="3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164" fontId="4" fillId="0" borderId="1" xfId="3" applyFont="1" applyFill="1" applyBorder="1" applyAlignment="1">
      <alignment vertical="center" wrapText="1"/>
    </xf>
    <xf numFmtId="164" fontId="45" fillId="0" borderId="1" xfId="2" applyNumberFormat="1" applyFont="1" applyFill="1" applyBorder="1" applyAlignment="1">
      <alignment vertical="center" wrapText="1"/>
    </xf>
    <xf numFmtId="9" fontId="46" fillId="0" borderId="1" xfId="2" applyNumberFormat="1" applyFont="1" applyFill="1" applyBorder="1" applyAlignment="1">
      <alignment vertical="center" wrapText="1"/>
    </xf>
    <xf numFmtId="164" fontId="45" fillId="0" borderId="1" xfId="3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horizontal="left" vertical="top" wrapText="1"/>
    </xf>
    <xf numFmtId="0" fontId="9" fillId="0" borderId="0" xfId="2" applyFont="1" applyFill="1" applyAlignment="1">
      <alignment horizontal="center"/>
    </xf>
    <xf numFmtId="2" fontId="9" fillId="0" borderId="0" xfId="2" applyNumberFormat="1" applyFont="1" applyFill="1"/>
    <xf numFmtId="2" fontId="26" fillId="0" borderId="0" xfId="2" applyNumberFormat="1" applyFont="1" applyFill="1" applyAlignment="1">
      <alignment horizontal="left"/>
    </xf>
    <xf numFmtId="0" fontId="26" fillId="0" borderId="0" xfId="0" applyFont="1" applyFill="1"/>
    <xf numFmtId="0" fontId="26" fillId="0" borderId="0" xfId="2" applyFont="1" applyFill="1" applyAlignment="1">
      <alignment horizontal="left" vertical="center"/>
    </xf>
    <xf numFmtId="0" fontId="26" fillId="0" borderId="0" xfId="2" applyFont="1" applyFill="1" applyAlignment="1">
      <alignment horizontal="center" vertical="center"/>
    </xf>
    <xf numFmtId="0" fontId="26" fillId="0" borderId="0" xfId="2" applyFont="1" applyFill="1" applyAlignment="1">
      <alignment horizontal="center"/>
    </xf>
    <xf numFmtId="0" fontId="26" fillId="0" borderId="0" xfId="2" applyFont="1" applyFill="1"/>
    <xf numFmtId="0" fontId="7" fillId="0" borderId="0" xfId="2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/>
    </xf>
    <xf numFmtId="0" fontId="32" fillId="0" borderId="1" xfId="2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10" fillId="0" borderId="0" xfId="2" applyFont="1" applyFill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top" wrapText="1"/>
    </xf>
    <xf numFmtId="0" fontId="4" fillId="0" borderId="0" xfId="2" applyFont="1" applyFill="1" applyAlignment="1">
      <alignment wrapText="1"/>
    </xf>
    <xf numFmtId="0" fontId="33" fillId="0" borderId="1" xfId="0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32" fillId="4" borderId="1" xfId="2" applyFont="1" applyFill="1" applyBorder="1" applyAlignment="1">
      <alignment horizontal="center" vertical="center" wrapText="1"/>
    </xf>
    <xf numFmtId="0" fontId="32" fillId="4" borderId="1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left" vertical="center" wrapText="1"/>
    </xf>
    <xf numFmtId="0" fontId="8" fillId="0" borderId="0" xfId="2" applyFont="1" applyFill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1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 wrapText="1"/>
    </xf>
    <xf numFmtId="0" fontId="2" fillId="3" borderId="0" xfId="2" applyFont="1" applyFill="1" applyAlignment="1">
      <alignment horizontal="center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9" fillId="0" borderId="0" xfId="1" applyFont="1" applyAlignment="1">
      <alignment horizontal="right"/>
    </xf>
    <xf numFmtId="0" fontId="13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10" fillId="0" borderId="0" xfId="2" applyFont="1" applyFill="1" applyAlignment="1">
      <alignment horizontal="left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6" fillId="0" borderId="0" xfId="2" applyFont="1" applyFill="1" applyAlignment="1">
      <alignment horizontal="left"/>
    </xf>
    <xf numFmtId="0" fontId="27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47" fillId="0" borderId="0" xfId="0" applyFont="1" applyFill="1" applyBorder="1" applyAlignment="1">
      <alignment horizontal="left" vertical="top" wrapText="1"/>
    </xf>
    <xf numFmtId="0" fontId="2" fillId="0" borderId="5" xfId="2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24" fillId="0" borderId="5" xfId="2" applyFont="1" applyFill="1" applyBorder="1" applyAlignment="1">
      <alignment horizontal="left" vertical="center" wrapText="1"/>
    </xf>
    <xf numFmtId="0" fontId="24" fillId="0" borderId="3" xfId="2" applyFont="1" applyFill="1" applyBorder="1" applyAlignment="1">
      <alignment horizontal="left" vertical="center" wrapText="1"/>
    </xf>
    <xf numFmtId="0" fontId="24" fillId="0" borderId="2" xfId="2" applyFont="1" applyFill="1" applyBorder="1" applyAlignment="1">
      <alignment horizontal="left" vertical="center" wrapText="1"/>
    </xf>
    <xf numFmtId="0" fontId="23" fillId="4" borderId="1" xfId="2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/>
    </xf>
    <xf numFmtId="0" fontId="25" fillId="4" borderId="1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2" applyFont="1" applyFill="1" applyAlignment="1">
      <alignment horizontal="center"/>
    </xf>
    <xf numFmtId="0" fontId="23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/>
    </xf>
    <xf numFmtId="0" fontId="2" fillId="0" borderId="2" xfId="5" applyFont="1" applyFill="1" applyBorder="1" applyAlignment="1">
      <alignment horizontal="center"/>
    </xf>
    <xf numFmtId="0" fontId="2" fillId="0" borderId="3" xfId="5" applyFont="1" applyFill="1" applyBorder="1" applyAlignment="1">
      <alignment horizontal="center"/>
    </xf>
    <xf numFmtId="0" fontId="49" fillId="0" borderId="5" xfId="2" applyFont="1" applyFill="1" applyBorder="1" applyAlignment="1">
      <alignment horizontal="center" vertical="center" wrapText="1"/>
    </xf>
    <xf numFmtId="0" fontId="49" fillId="0" borderId="3" xfId="2" applyFont="1" applyFill="1" applyBorder="1" applyAlignment="1">
      <alignment horizontal="center" vertical="center" wrapText="1"/>
    </xf>
    <xf numFmtId="0" fontId="49" fillId="0" borderId="2" xfId="2" applyFont="1" applyFill="1" applyBorder="1" applyAlignment="1">
      <alignment horizontal="center" vertical="center" wrapText="1"/>
    </xf>
    <xf numFmtId="0" fontId="49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wrapText="1"/>
    </xf>
    <xf numFmtId="0" fontId="49" fillId="0" borderId="1" xfId="2" applyFont="1" applyFill="1" applyBorder="1" applyAlignment="1">
      <alignment horizontal="left" vertical="top" wrapText="1"/>
    </xf>
    <xf numFmtId="0" fontId="33" fillId="0" borderId="1" xfId="2" applyFont="1" applyFill="1" applyBorder="1" applyAlignment="1">
      <alignment horizontal="center" vertical="top" wrapText="1"/>
    </xf>
    <xf numFmtId="0" fontId="33" fillId="0" borderId="5" xfId="2" applyFont="1" applyFill="1" applyBorder="1" applyAlignment="1">
      <alignment horizontal="center" vertical="top"/>
    </xf>
    <xf numFmtId="0" fontId="33" fillId="0" borderId="3" xfId="2" applyFont="1" applyFill="1" applyBorder="1" applyAlignment="1">
      <alignment horizontal="center" vertical="top"/>
    </xf>
    <xf numFmtId="0" fontId="33" fillId="0" borderId="2" xfId="2" applyFont="1" applyFill="1" applyBorder="1" applyAlignment="1">
      <alignment horizontal="center" vertical="top"/>
    </xf>
    <xf numFmtId="0" fontId="49" fillId="0" borderId="8" xfId="2" applyFont="1" applyFill="1" applyBorder="1" applyAlignment="1">
      <alignment horizontal="center" vertical="center"/>
    </xf>
    <xf numFmtId="0" fontId="49" fillId="0" borderId="5" xfId="5" applyFont="1" applyFill="1" applyBorder="1" applyAlignment="1">
      <alignment horizontal="left" vertical="center" wrapText="1"/>
    </xf>
    <xf numFmtId="0" fontId="49" fillId="0" borderId="2" xfId="5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5"/>
    <cellStyle name="Обычный_rezkomp" xfId="1"/>
    <cellStyle name="Стиль 1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13" Type="http://schemas.openxmlformats.org/officeDocument/2006/relationships/image" Target="../media/image17.jpeg"/><Relationship Id="rId18" Type="http://schemas.openxmlformats.org/officeDocument/2006/relationships/image" Target="../media/image4.jpeg"/><Relationship Id="rId26" Type="http://schemas.openxmlformats.org/officeDocument/2006/relationships/image" Target="../media/image28.png"/><Relationship Id="rId3" Type="http://schemas.openxmlformats.org/officeDocument/2006/relationships/image" Target="../media/image7.jpeg"/><Relationship Id="rId21" Type="http://schemas.openxmlformats.org/officeDocument/2006/relationships/image" Target="../media/image23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17" Type="http://schemas.openxmlformats.org/officeDocument/2006/relationships/image" Target="../media/image3.jpeg"/><Relationship Id="rId25" Type="http://schemas.openxmlformats.org/officeDocument/2006/relationships/image" Target="../media/image27.png"/><Relationship Id="rId2" Type="http://schemas.openxmlformats.org/officeDocument/2006/relationships/image" Target="../media/image2.jpeg"/><Relationship Id="rId16" Type="http://schemas.openxmlformats.org/officeDocument/2006/relationships/image" Target="../media/image20.jpe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1.jpeg"/><Relationship Id="rId6" Type="http://schemas.openxmlformats.org/officeDocument/2006/relationships/image" Target="../media/image10.jpeg"/><Relationship Id="rId11" Type="http://schemas.openxmlformats.org/officeDocument/2006/relationships/image" Target="../media/image15.png"/><Relationship Id="rId24" Type="http://schemas.openxmlformats.org/officeDocument/2006/relationships/image" Target="../media/image26.png"/><Relationship Id="rId5" Type="http://schemas.openxmlformats.org/officeDocument/2006/relationships/image" Target="../media/image9.jpeg"/><Relationship Id="rId15" Type="http://schemas.openxmlformats.org/officeDocument/2006/relationships/image" Target="../media/image19.png"/><Relationship Id="rId23" Type="http://schemas.openxmlformats.org/officeDocument/2006/relationships/image" Target="../media/image25.png"/><Relationship Id="rId28" Type="http://schemas.openxmlformats.org/officeDocument/2006/relationships/image" Target="../media/image30.png"/><Relationship Id="rId10" Type="http://schemas.openxmlformats.org/officeDocument/2006/relationships/image" Target="../media/image14.png"/><Relationship Id="rId19" Type="http://schemas.openxmlformats.org/officeDocument/2006/relationships/image" Target="../media/image21.png"/><Relationship Id="rId4" Type="http://schemas.openxmlformats.org/officeDocument/2006/relationships/image" Target="../media/image8.jpe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4.jpeg"/><Relationship Id="rId27" Type="http://schemas.openxmlformats.org/officeDocument/2006/relationships/image" Target="../media/image29.png"/><Relationship Id="rId30" Type="http://schemas.openxmlformats.org/officeDocument/2006/relationships/image" Target="../media/image3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jpeg"/><Relationship Id="rId13" Type="http://schemas.openxmlformats.org/officeDocument/2006/relationships/image" Target="../media/image17.jpeg"/><Relationship Id="rId18" Type="http://schemas.openxmlformats.org/officeDocument/2006/relationships/image" Target="../media/image4.jpeg"/><Relationship Id="rId26" Type="http://schemas.openxmlformats.org/officeDocument/2006/relationships/image" Target="../media/image47.png"/><Relationship Id="rId3" Type="http://schemas.openxmlformats.org/officeDocument/2006/relationships/image" Target="../media/image33.jpeg"/><Relationship Id="rId21" Type="http://schemas.openxmlformats.org/officeDocument/2006/relationships/image" Target="../media/image42.jpeg"/><Relationship Id="rId7" Type="http://schemas.openxmlformats.org/officeDocument/2006/relationships/image" Target="../media/image11.jpeg"/><Relationship Id="rId12" Type="http://schemas.openxmlformats.org/officeDocument/2006/relationships/image" Target="../media/image16.jpeg"/><Relationship Id="rId17" Type="http://schemas.openxmlformats.org/officeDocument/2006/relationships/image" Target="../media/image3.jpeg"/><Relationship Id="rId25" Type="http://schemas.openxmlformats.org/officeDocument/2006/relationships/image" Target="../media/image46.png"/><Relationship Id="rId2" Type="http://schemas.openxmlformats.org/officeDocument/2006/relationships/image" Target="../media/image2.jpeg"/><Relationship Id="rId16" Type="http://schemas.openxmlformats.org/officeDocument/2006/relationships/image" Target="../media/image39.png"/><Relationship Id="rId20" Type="http://schemas.openxmlformats.org/officeDocument/2006/relationships/image" Target="../media/image41.png"/><Relationship Id="rId29" Type="http://schemas.openxmlformats.org/officeDocument/2006/relationships/image" Target="../media/image49.png"/><Relationship Id="rId1" Type="http://schemas.openxmlformats.org/officeDocument/2006/relationships/image" Target="../media/image1.jpeg"/><Relationship Id="rId6" Type="http://schemas.openxmlformats.org/officeDocument/2006/relationships/image" Target="../media/image36.jpeg"/><Relationship Id="rId11" Type="http://schemas.openxmlformats.org/officeDocument/2006/relationships/image" Target="../media/image15.png"/><Relationship Id="rId24" Type="http://schemas.openxmlformats.org/officeDocument/2006/relationships/image" Target="../media/image45.png"/><Relationship Id="rId5" Type="http://schemas.openxmlformats.org/officeDocument/2006/relationships/image" Target="../media/image35.jpeg"/><Relationship Id="rId15" Type="http://schemas.openxmlformats.org/officeDocument/2006/relationships/image" Target="../media/image19.png"/><Relationship Id="rId23" Type="http://schemas.openxmlformats.org/officeDocument/2006/relationships/image" Target="../media/image44.png"/><Relationship Id="rId28" Type="http://schemas.openxmlformats.org/officeDocument/2006/relationships/image" Target="../media/image30.png"/><Relationship Id="rId10" Type="http://schemas.openxmlformats.org/officeDocument/2006/relationships/image" Target="../media/image38.png"/><Relationship Id="rId19" Type="http://schemas.openxmlformats.org/officeDocument/2006/relationships/image" Target="../media/image40.png"/><Relationship Id="rId4" Type="http://schemas.openxmlformats.org/officeDocument/2006/relationships/image" Target="../media/image34.jpe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43.jpeg"/><Relationship Id="rId27" Type="http://schemas.openxmlformats.org/officeDocument/2006/relationships/image" Target="../media/image48.png"/><Relationship Id="rId30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2</xdr:row>
      <xdr:rowOff>0</xdr:rowOff>
    </xdr:from>
    <xdr:to>
      <xdr:col>3</xdr:col>
      <xdr:colOff>538843</xdr:colOff>
      <xdr:row>2</xdr:row>
      <xdr:rowOff>0</xdr:rowOff>
    </xdr:to>
    <xdr:pic>
      <xdr:nvPicPr>
        <xdr:cNvPr id="7408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2288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1609725</xdr:colOff>
      <xdr:row>2</xdr:row>
      <xdr:rowOff>0</xdr:rowOff>
    </xdr:from>
    <xdr:to>
      <xdr:col>3</xdr:col>
      <xdr:colOff>661309</xdr:colOff>
      <xdr:row>2</xdr:row>
      <xdr:rowOff>0</xdr:rowOff>
    </xdr:to>
    <xdr:pic>
      <xdr:nvPicPr>
        <xdr:cNvPr id="7409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22885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1609725</xdr:colOff>
      <xdr:row>2</xdr:row>
      <xdr:rowOff>0</xdr:rowOff>
    </xdr:from>
    <xdr:to>
      <xdr:col>3</xdr:col>
      <xdr:colOff>661309</xdr:colOff>
      <xdr:row>2</xdr:row>
      <xdr:rowOff>0</xdr:rowOff>
    </xdr:to>
    <xdr:pic>
      <xdr:nvPicPr>
        <xdr:cNvPr id="7410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22885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6998153</xdr:colOff>
      <xdr:row>3</xdr:row>
      <xdr:rowOff>353785</xdr:rowOff>
    </xdr:from>
    <xdr:to>
      <xdr:col>5</xdr:col>
      <xdr:colOff>586469</xdr:colOff>
      <xdr:row>3</xdr:row>
      <xdr:rowOff>353785</xdr:rowOff>
    </xdr:to>
    <xdr:pic>
      <xdr:nvPicPr>
        <xdr:cNvPr id="7411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3403" y="7293428"/>
          <a:ext cx="65042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504825</xdr:colOff>
      <xdr:row>3</xdr:row>
      <xdr:rowOff>0</xdr:rowOff>
    </xdr:from>
    <xdr:to>
      <xdr:col>3</xdr:col>
      <xdr:colOff>1971675</xdr:colOff>
      <xdr:row>3</xdr:row>
      <xdr:rowOff>0</xdr:rowOff>
    </xdr:to>
    <xdr:pic>
      <xdr:nvPicPr>
        <xdr:cNvPr id="51" name="Рисунок 3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5705475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</xdr:row>
      <xdr:rowOff>0</xdr:rowOff>
    </xdr:from>
    <xdr:to>
      <xdr:col>3</xdr:col>
      <xdr:colOff>2305050</xdr:colOff>
      <xdr:row>3</xdr:row>
      <xdr:rowOff>0</xdr:rowOff>
    </xdr:to>
    <xdr:pic>
      <xdr:nvPicPr>
        <xdr:cNvPr id="52" name="Рисунок 3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5705475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119915</xdr:colOff>
      <xdr:row>2</xdr:row>
      <xdr:rowOff>299358</xdr:rowOff>
    </xdr:from>
    <xdr:to>
      <xdr:col>3</xdr:col>
      <xdr:colOff>2877910</xdr:colOff>
      <xdr:row>2</xdr:row>
      <xdr:rowOff>3279322</xdr:rowOff>
    </xdr:to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2808" y="1632858"/>
          <a:ext cx="2757995" cy="2979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2503715</xdr:colOff>
      <xdr:row>2</xdr:row>
      <xdr:rowOff>68035</xdr:rowOff>
    </xdr:from>
    <xdr:to>
      <xdr:col>3</xdr:col>
      <xdr:colOff>5173435</xdr:colOff>
      <xdr:row>2</xdr:row>
      <xdr:rowOff>3373210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1536" y="1401535"/>
          <a:ext cx="2669720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10</xdr:row>
      <xdr:rowOff>0</xdr:rowOff>
    </xdr:from>
    <xdr:to>
      <xdr:col>2</xdr:col>
      <xdr:colOff>285750</xdr:colOff>
      <xdr:row>10</xdr:row>
      <xdr:rowOff>0</xdr:rowOff>
    </xdr:to>
    <xdr:pic>
      <xdr:nvPicPr>
        <xdr:cNvPr id="5665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3812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10</xdr:row>
      <xdr:rowOff>0</xdr:rowOff>
    </xdr:from>
    <xdr:to>
      <xdr:col>2</xdr:col>
      <xdr:colOff>628650</xdr:colOff>
      <xdr:row>10</xdr:row>
      <xdr:rowOff>0</xdr:rowOff>
    </xdr:to>
    <xdr:pic>
      <xdr:nvPicPr>
        <xdr:cNvPr id="5666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38125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10</xdr:row>
      <xdr:rowOff>0</xdr:rowOff>
    </xdr:from>
    <xdr:to>
      <xdr:col>2</xdr:col>
      <xdr:colOff>628650</xdr:colOff>
      <xdr:row>10</xdr:row>
      <xdr:rowOff>0</xdr:rowOff>
    </xdr:to>
    <xdr:pic>
      <xdr:nvPicPr>
        <xdr:cNvPr id="5667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38125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43</xdr:row>
      <xdr:rowOff>0</xdr:rowOff>
    </xdr:from>
    <xdr:to>
      <xdr:col>2</xdr:col>
      <xdr:colOff>619125</xdr:colOff>
      <xdr:row>43</xdr:row>
      <xdr:rowOff>0</xdr:rowOff>
    </xdr:to>
    <xdr:pic>
      <xdr:nvPicPr>
        <xdr:cNvPr id="5668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6928425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16</xdr:row>
      <xdr:rowOff>104775</xdr:rowOff>
    </xdr:from>
    <xdr:to>
      <xdr:col>2</xdr:col>
      <xdr:colOff>2505075</xdr:colOff>
      <xdr:row>16</xdr:row>
      <xdr:rowOff>1133475</xdr:rowOff>
    </xdr:to>
    <xdr:pic>
      <xdr:nvPicPr>
        <xdr:cNvPr id="5669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8610600"/>
          <a:ext cx="24003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17</xdr:row>
      <xdr:rowOff>66675</xdr:rowOff>
    </xdr:from>
    <xdr:to>
      <xdr:col>2</xdr:col>
      <xdr:colOff>2505075</xdr:colOff>
      <xdr:row>17</xdr:row>
      <xdr:rowOff>885825</xdr:rowOff>
    </xdr:to>
    <xdr:pic>
      <xdr:nvPicPr>
        <xdr:cNvPr id="5670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9791700"/>
          <a:ext cx="2419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29</xdr:row>
      <xdr:rowOff>66675</xdr:rowOff>
    </xdr:from>
    <xdr:to>
      <xdr:col>2</xdr:col>
      <xdr:colOff>2390775</xdr:colOff>
      <xdr:row>29</xdr:row>
      <xdr:rowOff>933450</xdr:rowOff>
    </xdr:to>
    <xdr:pic>
      <xdr:nvPicPr>
        <xdr:cNvPr id="5671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3479125"/>
          <a:ext cx="19526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33</xdr:row>
      <xdr:rowOff>123825</xdr:rowOff>
    </xdr:from>
    <xdr:to>
      <xdr:col>2</xdr:col>
      <xdr:colOff>2590800</xdr:colOff>
      <xdr:row>33</xdr:row>
      <xdr:rowOff>847725</xdr:rowOff>
    </xdr:to>
    <xdr:pic>
      <xdr:nvPicPr>
        <xdr:cNvPr id="5672" name="Рисунок 11" descr="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28127325"/>
          <a:ext cx="21526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285750</xdr:colOff>
      <xdr:row>15</xdr:row>
      <xdr:rowOff>161925</xdr:rowOff>
    </xdr:from>
    <xdr:to>
      <xdr:col>2</xdr:col>
      <xdr:colOff>2695575</xdr:colOff>
      <xdr:row>15</xdr:row>
      <xdr:rowOff>1238250</xdr:rowOff>
    </xdr:to>
    <xdr:pic>
      <xdr:nvPicPr>
        <xdr:cNvPr id="5673" name="Рисунок 16" descr="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7115175"/>
          <a:ext cx="24098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542925</xdr:colOff>
      <xdr:row>25</xdr:row>
      <xdr:rowOff>28575</xdr:rowOff>
    </xdr:from>
    <xdr:to>
      <xdr:col>2</xdr:col>
      <xdr:colOff>2495550</xdr:colOff>
      <xdr:row>25</xdr:row>
      <xdr:rowOff>990600</xdr:rowOff>
    </xdr:to>
    <xdr:pic>
      <xdr:nvPicPr>
        <xdr:cNvPr id="5674" name="Рисунок 9" descr="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18516600"/>
          <a:ext cx="1952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11</xdr:row>
      <xdr:rowOff>180975</xdr:rowOff>
    </xdr:from>
    <xdr:to>
      <xdr:col>2</xdr:col>
      <xdr:colOff>2933700</xdr:colOff>
      <xdr:row>11</xdr:row>
      <xdr:rowOff>561975</xdr:rowOff>
    </xdr:to>
    <xdr:pic>
      <xdr:nvPicPr>
        <xdr:cNvPr id="5675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76550"/>
          <a:ext cx="27717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1028700</xdr:colOff>
      <xdr:row>12</xdr:row>
      <xdr:rowOff>123825</xdr:rowOff>
    </xdr:from>
    <xdr:to>
      <xdr:col>2</xdr:col>
      <xdr:colOff>2400300</xdr:colOff>
      <xdr:row>12</xdr:row>
      <xdr:rowOff>1476375</xdr:rowOff>
    </xdr:to>
    <xdr:pic>
      <xdr:nvPicPr>
        <xdr:cNvPr id="5676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14725"/>
          <a:ext cx="13716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361950</xdr:colOff>
      <xdr:row>13</xdr:row>
      <xdr:rowOff>47625</xdr:rowOff>
    </xdr:from>
    <xdr:to>
      <xdr:col>2</xdr:col>
      <xdr:colOff>2647950</xdr:colOff>
      <xdr:row>13</xdr:row>
      <xdr:rowOff>1019175</xdr:rowOff>
    </xdr:to>
    <xdr:pic>
      <xdr:nvPicPr>
        <xdr:cNvPr id="5677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4981575"/>
          <a:ext cx="2286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781050</xdr:colOff>
      <xdr:row>23</xdr:row>
      <xdr:rowOff>209550</xdr:rowOff>
    </xdr:from>
    <xdr:to>
      <xdr:col>2</xdr:col>
      <xdr:colOff>1990725</xdr:colOff>
      <xdr:row>23</xdr:row>
      <xdr:rowOff>1638300</xdr:rowOff>
    </xdr:to>
    <xdr:pic>
      <xdr:nvPicPr>
        <xdr:cNvPr id="5678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5963900"/>
          <a:ext cx="12096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638175</xdr:colOff>
      <xdr:row>22</xdr:row>
      <xdr:rowOff>219075</xdr:rowOff>
    </xdr:from>
    <xdr:to>
      <xdr:col>2</xdr:col>
      <xdr:colOff>2343150</xdr:colOff>
      <xdr:row>22</xdr:row>
      <xdr:rowOff>1028700</xdr:rowOff>
    </xdr:to>
    <xdr:pic>
      <xdr:nvPicPr>
        <xdr:cNvPr id="5679" name="Рисунок 2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4782800"/>
          <a:ext cx="1704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1228725</xdr:colOff>
      <xdr:row>32</xdr:row>
      <xdr:rowOff>133350</xdr:rowOff>
    </xdr:from>
    <xdr:to>
      <xdr:col>2</xdr:col>
      <xdr:colOff>1752600</xdr:colOff>
      <xdr:row>32</xdr:row>
      <xdr:rowOff>866775</xdr:rowOff>
    </xdr:to>
    <xdr:pic>
      <xdr:nvPicPr>
        <xdr:cNvPr id="5680" name="Рисунок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7031950"/>
          <a:ext cx="5238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142875</xdr:colOff>
      <xdr:row>30</xdr:row>
      <xdr:rowOff>123825</xdr:rowOff>
    </xdr:from>
    <xdr:to>
      <xdr:col>2</xdr:col>
      <xdr:colOff>2971800</xdr:colOff>
      <xdr:row>30</xdr:row>
      <xdr:rowOff>790575</xdr:rowOff>
    </xdr:to>
    <xdr:pic>
      <xdr:nvPicPr>
        <xdr:cNvPr id="5681" name="Рисунок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24545925"/>
          <a:ext cx="2828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24</xdr:row>
      <xdr:rowOff>47625</xdr:rowOff>
    </xdr:from>
    <xdr:to>
      <xdr:col>2</xdr:col>
      <xdr:colOff>2828925</xdr:colOff>
      <xdr:row>24</xdr:row>
      <xdr:rowOff>1000125</xdr:rowOff>
    </xdr:to>
    <xdr:pic>
      <xdr:nvPicPr>
        <xdr:cNvPr id="5682" name="Рисунок 2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17497425"/>
          <a:ext cx="25622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504825</xdr:colOff>
      <xdr:row>28</xdr:row>
      <xdr:rowOff>285750</xdr:rowOff>
    </xdr:from>
    <xdr:to>
      <xdr:col>2</xdr:col>
      <xdr:colOff>1971675</xdr:colOff>
      <xdr:row>28</xdr:row>
      <xdr:rowOff>1114425</xdr:rowOff>
    </xdr:to>
    <xdr:pic>
      <xdr:nvPicPr>
        <xdr:cNvPr id="5683" name="Рисунок 3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22364700"/>
          <a:ext cx="14668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27</xdr:row>
      <xdr:rowOff>285750</xdr:rowOff>
    </xdr:from>
    <xdr:to>
      <xdr:col>2</xdr:col>
      <xdr:colOff>2305050</xdr:colOff>
      <xdr:row>27</xdr:row>
      <xdr:rowOff>933450</xdr:rowOff>
    </xdr:to>
    <xdr:pic>
      <xdr:nvPicPr>
        <xdr:cNvPr id="5684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1212175"/>
          <a:ext cx="2019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600075</xdr:colOff>
      <xdr:row>39</xdr:row>
      <xdr:rowOff>95250</xdr:rowOff>
    </xdr:from>
    <xdr:to>
      <xdr:col>2</xdr:col>
      <xdr:colOff>2143125</xdr:colOff>
      <xdr:row>39</xdr:row>
      <xdr:rowOff>1838325</xdr:rowOff>
    </xdr:to>
    <xdr:pic>
      <xdr:nvPicPr>
        <xdr:cNvPr id="5685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32061150"/>
          <a:ext cx="154305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20</xdr:row>
      <xdr:rowOff>57150</xdr:rowOff>
    </xdr:from>
    <xdr:to>
      <xdr:col>2</xdr:col>
      <xdr:colOff>2857500</xdr:colOff>
      <xdr:row>20</xdr:row>
      <xdr:rowOff>1285875</xdr:rowOff>
    </xdr:to>
    <xdr:pic>
      <xdr:nvPicPr>
        <xdr:cNvPr id="5686" name="Рисунок 1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1287125"/>
          <a:ext cx="22955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26</xdr:row>
      <xdr:rowOff>314325</xdr:rowOff>
    </xdr:from>
    <xdr:to>
      <xdr:col>2</xdr:col>
      <xdr:colOff>1524000</xdr:colOff>
      <xdr:row>26</xdr:row>
      <xdr:rowOff>1162050</xdr:rowOff>
    </xdr:to>
    <xdr:pic>
      <xdr:nvPicPr>
        <xdr:cNvPr id="5687" name="Рисунок 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840575"/>
          <a:ext cx="12382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1524000</xdr:colOff>
      <xdr:row>26</xdr:row>
      <xdr:rowOff>304800</xdr:rowOff>
    </xdr:from>
    <xdr:to>
      <xdr:col>2</xdr:col>
      <xdr:colOff>2667000</xdr:colOff>
      <xdr:row>26</xdr:row>
      <xdr:rowOff>1162050</xdr:rowOff>
    </xdr:to>
    <xdr:pic>
      <xdr:nvPicPr>
        <xdr:cNvPr id="5688" name="Рисунок 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9831050"/>
          <a:ext cx="1143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36</xdr:row>
      <xdr:rowOff>123825</xdr:rowOff>
    </xdr:from>
    <xdr:to>
      <xdr:col>2</xdr:col>
      <xdr:colOff>2562225</xdr:colOff>
      <xdr:row>36</xdr:row>
      <xdr:rowOff>1733550</xdr:rowOff>
    </xdr:to>
    <xdr:pic>
      <xdr:nvPicPr>
        <xdr:cNvPr id="5689" name="Рисунок 1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9632275"/>
          <a:ext cx="23241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40</xdr:row>
      <xdr:rowOff>142875</xdr:rowOff>
    </xdr:from>
    <xdr:to>
      <xdr:col>2</xdr:col>
      <xdr:colOff>2838450</xdr:colOff>
      <xdr:row>40</xdr:row>
      <xdr:rowOff>1266825</xdr:rowOff>
    </xdr:to>
    <xdr:pic>
      <xdr:nvPicPr>
        <xdr:cNvPr id="5690" name="Рисунок 1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34061400"/>
          <a:ext cx="27622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31</xdr:row>
      <xdr:rowOff>114300</xdr:rowOff>
    </xdr:from>
    <xdr:to>
      <xdr:col>2</xdr:col>
      <xdr:colOff>2876550</xdr:colOff>
      <xdr:row>31</xdr:row>
      <xdr:rowOff>1381125</xdr:rowOff>
    </xdr:to>
    <xdr:pic>
      <xdr:nvPicPr>
        <xdr:cNvPr id="5691" name="Рисунок 1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25527000"/>
          <a:ext cx="27051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21</xdr:row>
      <xdr:rowOff>238125</xdr:rowOff>
    </xdr:from>
    <xdr:to>
      <xdr:col>2</xdr:col>
      <xdr:colOff>1743075</xdr:colOff>
      <xdr:row>21</xdr:row>
      <xdr:rowOff>1676400</xdr:rowOff>
    </xdr:to>
    <xdr:pic>
      <xdr:nvPicPr>
        <xdr:cNvPr id="5692" name="Рисунок 2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2944475"/>
          <a:ext cx="15335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1981200</xdr:colOff>
      <xdr:row>21</xdr:row>
      <xdr:rowOff>333375</xdr:rowOff>
    </xdr:from>
    <xdr:to>
      <xdr:col>2</xdr:col>
      <xdr:colOff>2895600</xdr:colOff>
      <xdr:row>21</xdr:row>
      <xdr:rowOff>1743075</xdr:rowOff>
    </xdr:to>
    <xdr:pic>
      <xdr:nvPicPr>
        <xdr:cNvPr id="5693" name="Рисунок 3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13039725"/>
          <a:ext cx="9144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0</xdr:row>
      <xdr:rowOff>0</xdr:rowOff>
    </xdr:from>
    <xdr:to>
      <xdr:col>1</xdr:col>
      <xdr:colOff>971550</xdr:colOff>
      <xdr:row>4</xdr:row>
      <xdr:rowOff>171450</xdr:rowOff>
    </xdr:to>
    <xdr:pic>
      <xdr:nvPicPr>
        <xdr:cNvPr id="5694" name="Picture 1" descr="cid:image001.png@01D46AEC.0366776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162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41</xdr:row>
      <xdr:rowOff>123825</xdr:rowOff>
    </xdr:from>
    <xdr:to>
      <xdr:col>2</xdr:col>
      <xdr:colOff>990600</xdr:colOff>
      <xdr:row>41</xdr:row>
      <xdr:rowOff>1228725</xdr:rowOff>
    </xdr:to>
    <xdr:pic>
      <xdr:nvPicPr>
        <xdr:cNvPr id="5695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35328225"/>
          <a:ext cx="838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1419225</xdr:colOff>
      <xdr:row>41</xdr:row>
      <xdr:rowOff>66675</xdr:rowOff>
    </xdr:from>
    <xdr:to>
      <xdr:col>2</xdr:col>
      <xdr:colOff>2876550</xdr:colOff>
      <xdr:row>41</xdr:row>
      <xdr:rowOff>1190625</xdr:rowOff>
    </xdr:to>
    <xdr:pic>
      <xdr:nvPicPr>
        <xdr:cNvPr id="5696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35271075"/>
          <a:ext cx="14573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12</xdr:row>
      <xdr:rowOff>0</xdr:rowOff>
    </xdr:from>
    <xdr:to>
      <xdr:col>2</xdr:col>
      <xdr:colOff>285750</xdr:colOff>
      <xdr:row>12</xdr:row>
      <xdr:rowOff>0</xdr:rowOff>
    </xdr:to>
    <xdr:pic>
      <xdr:nvPicPr>
        <xdr:cNvPr id="6561" name="Рисунок 61" descr="Копия указатель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359092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12</xdr:row>
      <xdr:rowOff>0</xdr:rowOff>
    </xdr:from>
    <xdr:to>
      <xdr:col>2</xdr:col>
      <xdr:colOff>628650</xdr:colOff>
      <xdr:row>12</xdr:row>
      <xdr:rowOff>0</xdr:rowOff>
    </xdr:to>
    <xdr:pic>
      <xdr:nvPicPr>
        <xdr:cNvPr id="6562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590925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12</xdr:row>
      <xdr:rowOff>0</xdr:rowOff>
    </xdr:from>
    <xdr:to>
      <xdr:col>2</xdr:col>
      <xdr:colOff>628650</xdr:colOff>
      <xdr:row>12</xdr:row>
      <xdr:rowOff>0</xdr:rowOff>
    </xdr:to>
    <xdr:pic>
      <xdr:nvPicPr>
        <xdr:cNvPr id="6563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590925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45</xdr:row>
      <xdr:rowOff>0</xdr:rowOff>
    </xdr:from>
    <xdr:to>
      <xdr:col>2</xdr:col>
      <xdr:colOff>619125</xdr:colOff>
      <xdr:row>45</xdr:row>
      <xdr:rowOff>0</xdr:rowOff>
    </xdr:to>
    <xdr:pic>
      <xdr:nvPicPr>
        <xdr:cNvPr id="6564" name="Рисунок 62" descr="Копия ушки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42910125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14</xdr:row>
      <xdr:rowOff>638175</xdr:rowOff>
    </xdr:from>
    <xdr:to>
      <xdr:col>2</xdr:col>
      <xdr:colOff>514350</xdr:colOff>
      <xdr:row>14</xdr:row>
      <xdr:rowOff>1200150</xdr:rowOff>
    </xdr:to>
    <xdr:pic>
      <xdr:nvPicPr>
        <xdr:cNvPr id="6565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534025"/>
          <a:ext cx="12858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14</xdr:row>
      <xdr:rowOff>1295400</xdr:rowOff>
    </xdr:from>
    <xdr:to>
      <xdr:col>2</xdr:col>
      <xdr:colOff>523875</xdr:colOff>
      <xdr:row>15</xdr:row>
      <xdr:rowOff>180975</xdr:rowOff>
    </xdr:to>
    <xdr:pic>
      <xdr:nvPicPr>
        <xdr:cNvPr id="656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6191250"/>
          <a:ext cx="1228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22</xdr:row>
      <xdr:rowOff>1885950</xdr:rowOff>
    </xdr:from>
    <xdr:to>
      <xdr:col>2</xdr:col>
      <xdr:colOff>447675</xdr:colOff>
      <xdr:row>23</xdr:row>
      <xdr:rowOff>504825</xdr:rowOff>
    </xdr:to>
    <xdr:pic>
      <xdr:nvPicPr>
        <xdr:cNvPr id="6567" name="Рисунок 54" descr="парапет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4630400"/>
          <a:ext cx="1209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952500</xdr:colOff>
      <xdr:row>24</xdr:row>
      <xdr:rowOff>952500</xdr:rowOff>
    </xdr:from>
    <xdr:to>
      <xdr:col>2</xdr:col>
      <xdr:colOff>476250</xdr:colOff>
      <xdr:row>25</xdr:row>
      <xdr:rowOff>161925</xdr:rowOff>
    </xdr:to>
    <xdr:pic>
      <xdr:nvPicPr>
        <xdr:cNvPr id="6568" name="Рисунок 11" descr="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747837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1000125</xdr:colOff>
      <xdr:row>13</xdr:row>
      <xdr:rowOff>838200</xdr:rowOff>
    </xdr:from>
    <xdr:to>
      <xdr:col>2</xdr:col>
      <xdr:colOff>400050</xdr:colOff>
      <xdr:row>14</xdr:row>
      <xdr:rowOff>409575</xdr:rowOff>
    </xdr:to>
    <xdr:pic>
      <xdr:nvPicPr>
        <xdr:cNvPr id="6569" name="Рисунок 16" descr="1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47434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1057275</xdr:colOff>
      <xdr:row>19</xdr:row>
      <xdr:rowOff>438150</xdr:rowOff>
    </xdr:from>
    <xdr:to>
      <xdr:col>2</xdr:col>
      <xdr:colOff>485775</xdr:colOff>
      <xdr:row>20</xdr:row>
      <xdr:rowOff>57150</xdr:rowOff>
    </xdr:to>
    <xdr:pic>
      <xdr:nvPicPr>
        <xdr:cNvPr id="6570" name="Рисунок 9" descr="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1677650"/>
          <a:ext cx="10858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8</xdr:row>
      <xdr:rowOff>133350</xdr:rowOff>
    </xdr:from>
    <xdr:to>
      <xdr:col>2</xdr:col>
      <xdr:colOff>485775</xdr:colOff>
      <xdr:row>9</xdr:row>
      <xdr:rowOff>57150</xdr:rowOff>
    </xdr:to>
    <xdr:pic>
      <xdr:nvPicPr>
        <xdr:cNvPr id="6571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28850"/>
          <a:ext cx="1314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1152525</xdr:colOff>
      <xdr:row>10</xdr:row>
      <xdr:rowOff>152400</xdr:rowOff>
    </xdr:from>
    <xdr:to>
      <xdr:col>2</xdr:col>
      <xdr:colOff>142875</xdr:colOff>
      <xdr:row>11</xdr:row>
      <xdr:rowOff>57150</xdr:rowOff>
    </xdr:to>
    <xdr:pic>
      <xdr:nvPicPr>
        <xdr:cNvPr id="6572" name="Рисунок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76225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11</xdr:row>
      <xdr:rowOff>228600</xdr:rowOff>
    </xdr:from>
    <xdr:to>
      <xdr:col>2</xdr:col>
      <xdr:colOff>352425</xdr:colOff>
      <xdr:row>13</xdr:row>
      <xdr:rowOff>123825</xdr:rowOff>
    </xdr:to>
    <xdr:pic>
      <xdr:nvPicPr>
        <xdr:cNvPr id="6573" name="Рисунок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3581400"/>
          <a:ext cx="1066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1266825</xdr:colOff>
      <xdr:row>17</xdr:row>
      <xdr:rowOff>1504950</xdr:rowOff>
    </xdr:from>
    <xdr:to>
      <xdr:col>2</xdr:col>
      <xdr:colOff>171450</xdr:colOff>
      <xdr:row>18</xdr:row>
      <xdr:rowOff>819150</xdr:rowOff>
    </xdr:to>
    <xdr:pic>
      <xdr:nvPicPr>
        <xdr:cNvPr id="6574" name="Рисунок 2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9925050"/>
          <a:ext cx="5619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17</xdr:row>
      <xdr:rowOff>781050</xdr:rowOff>
    </xdr:from>
    <xdr:to>
      <xdr:col>2</xdr:col>
      <xdr:colOff>161925</xdr:colOff>
      <xdr:row>17</xdr:row>
      <xdr:rowOff>1143000</xdr:rowOff>
    </xdr:to>
    <xdr:pic>
      <xdr:nvPicPr>
        <xdr:cNvPr id="6575" name="Рисунок 2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9201150"/>
          <a:ext cx="742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1371600</xdr:colOff>
      <xdr:row>24</xdr:row>
      <xdr:rowOff>142875</xdr:rowOff>
    </xdr:from>
    <xdr:to>
      <xdr:col>2</xdr:col>
      <xdr:colOff>180975</xdr:colOff>
      <xdr:row>24</xdr:row>
      <xdr:rowOff>809625</xdr:rowOff>
    </xdr:to>
    <xdr:pic>
      <xdr:nvPicPr>
        <xdr:cNvPr id="6576" name="Рисунок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16668750"/>
          <a:ext cx="466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23</xdr:row>
      <xdr:rowOff>723900</xdr:rowOff>
    </xdr:from>
    <xdr:to>
      <xdr:col>2</xdr:col>
      <xdr:colOff>523875</xdr:colOff>
      <xdr:row>23</xdr:row>
      <xdr:rowOff>1019175</xdr:rowOff>
    </xdr:to>
    <xdr:pic>
      <xdr:nvPicPr>
        <xdr:cNvPr id="6577" name="Рисунок 2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5392400"/>
          <a:ext cx="12573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18</xdr:row>
      <xdr:rowOff>1104900</xdr:rowOff>
    </xdr:from>
    <xdr:to>
      <xdr:col>2</xdr:col>
      <xdr:colOff>352425</xdr:colOff>
      <xdr:row>19</xdr:row>
      <xdr:rowOff>228600</xdr:rowOff>
    </xdr:to>
    <xdr:pic>
      <xdr:nvPicPr>
        <xdr:cNvPr id="6578" name="Рисунок 2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11125200"/>
          <a:ext cx="8953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22</xdr:row>
      <xdr:rowOff>990600</xdr:rowOff>
    </xdr:from>
    <xdr:to>
      <xdr:col>2</xdr:col>
      <xdr:colOff>466725</xdr:colOff>
      <xdr:row>22</xdr:row>
      <xdr:rowOff>1676400</xdr:rowOff>
    </xdr:to>
    <xdr:pic>
      <xdr:nvPicPr>
        <xdr:cNvPr id="6579" name="Рисунок 3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3735050"/>
          <a:ext cx="1200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942975</xdr:colOff>
      <xdr:row>22</xdr:row>
      <xdr:rowOff>457200</xdr:rowOff>
    </xdr:from>
    <xdr:to>
      <xdr:col>2</xdr:col>
      <xdr:colOff>552450</xdr:colOff>
      <xdr:row>22</xdr:row>
      <xdr:rowOff>866775</xdr:rowOff>
    </xdr:to>
    <xdr:pic>
      <xdr:nvPicPr>
        <xdr:cNvPr id="6580" name="Рисунок 3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3201650"/>
          <a:ext cx="12668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1047750</xdr:colOff>
      <xdr:row>26</xdr:row>
      <xdr:rowOff>47625</xdr:rowOff>
    </xdr:from>
    <xdr:to>
      <xdr:col>2</xdr:col>
      <xdr:colOff>161925</xdr:colOff>
      <xdr:row>27</xdr:row>
      <xdr:rowOff>238125</xdr:rowOff>
    </xdr:to>
    <xdr:pic>
      <xdr:nvPicPr>
        <xdr:cNvPr id="6581" name="Рисунок 3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0097750"/>
          <a:ext cx="7715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15</xdr:row>
      <xdr:rowOff>714375</xdr:rowOff>
    </xdr:from>
    <xdr:to>
      <xdr:col>2</xdr:col>
      <xdr:colOff>438150</xdr:colOff>
      <xdr:row>16</xdr:row>
      <xdr:rowOff>247650</xdr:rowOff>
    </xdr:to>
    <xdr:pic>
      <xdr:nvPicPr>
        <xdr:cNvPr id="6582" name="Рисунок 1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7153275"/>
          <a:ext cx="1114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20</xdr:row>
      <xdr:rowOff>238125</xdr:rowOff>
    </xdr:from>
    <xdr:to>
      <xdr:col>1</xdr:col>
      <xdr:colOff>1590675</xdr:colOff>
      <xdr:row>22</xdr:row>
      <xdr:rowOff>219075</xdr:rowOff>
    </xdr:to>
    <xdr:pic>
      <xdr:nvPicPr>
        <xdr:cNvPr id="6583" name="Рисунок 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2401550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1638300</xdr:colOff>
      <xdr:row>20</xdr:row>
      <xdr:rowOff>257175</xdr:rowOff>
    </xdr:from>
    <xdr:to>
      <xdr:col>2</xdr:col>
      <xdr:colOff>752475</xdr:colOff>
      <xdr:row>22</xdr:row>
      <xdr:rowOff>266700</xdr:rowOff>
    </xdr:to>
    <xdr:pic>
      <xdr:nvPicPr>
        <xdr:cNvPr id="6584" name="Рисунок 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12420600"/>
          <a:ext cx="7715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25</xdr:row>
      <xdr:rowOff>809625</xdr:rowOff>
    </xdr:from>
    <xdr:to>
      <xdr:col>2</xdr:col>
      <xdr:colOff>704850</xdr:colOff>
      <xdr:row>25</xdr:row>
      <xdr:rowOff>1781175</xdr:rowOff>
    </xdr:to>
    <xdr:pic>
      <xdr:nvPicPr>
        <xdr:cNvPr id="6585" name="Рисунок 1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8526125"/>
          <a:ext cx="14001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27</xdr:row>
      <xdr:rowOff>485775</xdr:rowOff>
    </xdr:from>
    <xdr:to>
      <xdr:col>2</xdr:col>
      <xdr:colOff>609600</xdr:colOff>
      <xdr:row>27</xdr:row>
      <xdr:rowOff>1123950</xdr:rowOff>
    </xdr:to>
    <xdr:pic>
      <xdr:nvPicPr>
        <xdr:cNvPr id="6586" name="Рисунок 1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21574125"/>
          <a:ext cx="1552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895350</xdr:colOff>
      <xdr:row>23</xdr:row>
      <xdr:rowOff>1238250</xdr:rowOff>
    </xdr:from>
    <xdr:to>
      <xdr:col>2</xdr:col>
      <xdr:colOff>495300</xdr:colOff>
      <xdr:row>23</xdr:row>
      <xdr:rowOff>1828800</xdr:rowOff>
    </xdr:to>
    <xdr:pic>
      <xdr:nvPicPr>
        <xdr:cNvPr id="6587" name="Рисунок 15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5906750"/>
          <a:ext cx="1257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16</xdr:row>
      <xdr:rowOff>581025</xdr:rowOff>
    </xdr:from>
    <xdr:to>
      <xdr:col>1</xdr:col>
      <xdr:colOff>1638300</xdr:colOff>
      <xdr:row>17</xdr:row>
      <xdr:rowOff>438150</xdr:rowOff>
    </xdr:to>
    <xdr:pic>
      <xdr:nvPicPr>
        <xdr:cNvPr id="6588" name="Рисунок 2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086725"/>
          <a:ext cx="819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16</xdr:row>
      <xdr:rowOff>600075</xdr:rowOff>
    </xdr:from>
    <xdr:to>
      <xdr:col>2</xdr:col>
      <xdr:colOff>704850</xdr:colOff>
      <xdr:row>17</xdr:row>
      <xdr:rowOff>561975</xdr:rowOff>
    </xdr:to>
    <xdr:pic>
      <xdr:nvPicPr>
        <xdr:cNvPr id="6589" name="Рисунок 30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105775"/>
          <a:ext cx="5715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1228725</xdr:colOff>
      <xdr:row>5</xdr:row>
      <xdr:rowOff>219075</xdr:rowOff>
    </xdr:to>
    <xdr:pic>
      <xdr:nvPicPr>
        <xdr:cNvPr id="6590" name="Picture 1" descr="cid:image001.png@01D46AEC.0366776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40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28</xdr:row>
      <xdr:rowOff>19050</xdr:rowOff>
    </xdr:from>
    <xdr:to>
      <xdr:col>1</xdr:col>
      <xdr:colOff>1419225</xdr:colOff>
      <xdr:row>28</xdr:row>
      <xdr:rowOff>904875</xdr:rowOff>
    </xdr:to>
    <xdr:pic>
      <xdr:nvPicPr>
        <xdr:cNvPr id="6591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22421850"/>
          <a:ext cx="504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1552575</xdr:colOff>
      <xdr:row>28</xdr:row>
      <xdr:rowOff>95250</xdr:rowOff>
    </xdr:from>
    <xdr:to>
      <xdr:col>2</xdr:col>
      <xdr:colOff>647700</xdr:colOff>
      <xdr:row>28</xdr:row>
      <xdr:rowOff>809625</xdr:rowOff>
    </xdr:to>
    <xdr:pic>
      <xdr:nvPicPr>
        <xdr:cNvPr id="6592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22498050"/>
          <a:ext cx="752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17"/>
  <sheetViews>
    <sheetView tabSelected="1" zoomScale="70" zoomScaleNormal="70" zoomScaleSheetLayoutView="85" workbookViewId="0">
      <pane ySplit="2" topLeftCell="A3" activePane="bottomLeft" state="frozen"/>
      <selection pane="bottomLeft" activeCell="C7" sqref="C7:J7"/>
    </sheetView>
  </sheetViews>
  <sheetFormatPr defaultColWidth="9.140625" defaultRowHeight="15" x14ac:dyDescent="0.2"/>
  <cols>
    <col min="1" max="1" width="6.7109375" style="15" customWidth="1"/>
    <col min="2" max="2" width="41.42578125" style="15" customWidth="1"/>
    <col min="3" max="3" width="21.85546875" style="16" customWidth="1"/>
    <col min="4" max="4" width="78.85546875" style="17" customWidth="1"/>
    <col min="5" max="5" width="105.85546875" style="15" customWidth="1"/>
    <col min="6" max="7" width="17.7109375" style="17" customWidth="1"/>
    <col min="8" max="8" width="21.7109375" style="2" customWidth="1"/>
    <col min="9" max="9" width="17.85546875" style="2" customWidth="1"/>
    <col min="10" max="10" width="23.140625" style="2" customWidth="1"/>
    <col min="11" max="16384" width="9.140625" style="2"/>
  </cols>
  <sheetData>
    <row r="1" spans="1:10" ht="72.75" customHeight="1" x14ac:dyDescent="0.2">
      <c r="A1" s="196" t="s">
        <v>131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0" s="4" customFormat="1" ht="64.5" customHeight="1" x14ac:dyDescent="0.2">
      <c r="A2" s="117" t="s">
        <v>2</v>
      </c>
      <c r="B2" s="126" t="s">
        <v>116</v>
      </c>
      <c r="C2" s="126" t="s">
        <v>117</v>
      </c>
      <c r="D2" s="127" t="s">
        <v>118</v>
      </c>
      <c r="E2" s="127" t="s">
        <v>5</v>
      </c>
      <c r="F2" s="126" t="s">
        <v>119</v>
      </c>
      <c r="G2" s="126" t="s">
        <v>124</v>
      </c>
      <c r="H2" s="126" t="s">
        <v>122</v>
      </c>
      <c r="I2" s="126" t="s">
        <v>123</v>
      </c>
      <c r="J2" s="126" t="s">
        <v>125</v>
      </c>
    </row>
    <row r="3" spans="1:10" s="4" customFormat="1" ht="409.5" customHeight="1" x14ac:dyDescent="0.2">
      <c r="A3" s="118">
        <v>1</v>
      </c>
      <c r="B3" s="118" t="s">
        <v>132</v>
      </c>
      <c r="C3" s="182" t="s">
        <v>121</v>
      </c>
      <c r="E3" s="121" t="s">
        <v>120</v>
      </c>
      <c r="F3" s="123">
        <v>2</v>
      </c>
      <c r="G3" s="123"/>
      <c r="H3" s="190"/>
      <c r="I3" s="190"/>
      <c r="J3" s="190"/>
    </row>
    <row r="4" spans="1:10" s="122" customFormat="1" ht="30.75" customHeight="1" x14ac:dyDescent="0.3">
      <c r="A4" s="189" t="s">
        <v>128</v>
      </c>
      <c r="B4" s="189"/>
      <c r="C4" s="186"/>
      <c r="D4" s="187"/>
      <c r="E4" s="187"/>
      <c r="F4" s="187"/>
      <c r="G4" s="187"/>
      <c r="H4" s="187"/>
      <c r="I4" s="187"/>
      <c r="J4" s="188"/>
    </row>
    <row r="5" spans="1:10" s="122" customFormat="1" ht="36" customHeight="1" x14ac:dyDescent="0.3">
      <c r="A5" s="189" t="s">
        <v>127</v>
      </c>
      <c r="B5" s="189"/>
      <c r="C5" s="186"/>
      <c r="D5" s="187"/>
      <c r="E5" s="187"/>
      <c r="F5" s="187"/>
      <c r="G5" s="187"/>
      <c r="H5" s="187"/>
      <c r="I5" s="187"/>
      <c r="J5" s="188"/>
    </row>
    <row r="6" spans="1:10" s="122" customFormat="1" ht="32.25" customHeight="1" x14ac:dyDescent="0.3">
      <c r="A6" s="191" t="s">
        <v>130</v>
      </c>
      <c r="B6" s="191"/>
      <c r="C6" s="192"/>
      <c r="D6" s="192"/>
      <c r="E6" s="192"/>
      <c r="F6" s="192"/>
      <c r="G6" s="192"/>
      <c r="H6" s="192"/>
      <c r="I6" s="192"/>
      <c r="J6" s="192"/>
    </row>
    <row r="7" spans="1:10" s="1" customFormat="1" ht="26.25" customHeight="1" x14ac:dyDescent="0.3">
      <c r="A7" s="191" t="s">
        <v>129</v>
      </c>
      <c r="B7" s="191"/>
      <c r="C7" s="193"/>
      <c r="D7" s="194"/>
      <c r="E7" s="194"/>
      <c r="F7" s="194"/>
      <c r="G7" s="194"/>
      <c r="H7" s="194"/>
      <c r="I7" s="194"/>
      <c r="J7" s="195"/>
    </row>
    <row r="8" spans="1:10" s="1" customFormat="1" ht="30.75" customHeight="1" x14ac:dyDescent="0.3">
      <c r="A8" s="197" t="s">
        <v>126</v>
      </c>
      <c r="B8" s="198"/>
      <c r="C8" s="183"/>
      <c r="D8" s="185"/>
      <c r="E8" s="185"/>
      <c r="F8" s="185"/>
      <c r="G8" s="185"/>
      <c r="H8" s="185"/>
      <c r="I8" s="185"/>
      <c r="J8" s="184"/>
    </row>
    <row r="9" spans="1:10" ht="15.75" x14ac:dyDescent="0.25">
      <c r="A9" s="44"/>
      <c r="B9" s="44"/>
      <c r="C9" s="45"/>
      <c r="D9" s="23"/>
      <c r="E9" s="44"/>
      <c r="F9" s="45"/>
      <c r="G9" s="45"/>
    </row>
    <row r="10" spans="1:10" ht="13.5" customHeight="1" x14ac:dyDescent="0.25">
      <c r="A10" s="44"/>
      <c r="B10" s="44"/>
      <c r="C10" s="45"/>
      <c r="D10" s="23"/>
      <c r="E10" s="24"/>
      <c r="F10" s="119"/>
      <c r="G10" s="119"/>
    </row>
    <row r="11" spans="1:10" x14ac:dyDescent="0.2">
      <c r="A11" s="133"/>
      <c r="B11" s="133"/>
      <c r="C11" s="133"/>
      <c r="D11" s="133"/>
      <c r="E11" s="133"/>
      <c r="F11" s="133"/>
      <c r="G11" s="128"/>
    </row>
    <row r="12" spans="1:10" x14ac:dyDescent="0.2">
      <c r="A12" s="41"/>
      <c r="B12" s="125"/>
      <c r="C12" s="41"/>
      <c r="D12" s="41"/>
      <c r="E12" s="41"/>
      <c r="F12" s="120"/>
      <c r="G12" s="120"/>
    </row>
    <row r="13" spans="1:10" x14ac:dyDescent="0.2">
      <c r="A13" s="41"/>
      <c r="B13" s="125"/>
      <c r="C13" s="41"/>
      <c r="D13" s="41"/>
      <c r="E13" s="41"/>
      <c r="F13" s="120"/>
      <c r="G13" s="120"/>
    </row>
    <row r="14" spans="1:10" s="3" customFormat="1" ht="20.25" x14ac:dyDescent="0.3">
      <c r="A14" s="21"/>
      <c r="B14" s="21"/>
      <c r="C14" s="44"/>
      <c r="D14" s="45"/>
      <c r="E14" s="23"/>
      <c r="F14" s="23"/>
      <c r="G14" s="23"/>
    </row>
    <row r="15" spans="1:10" s="1" customFormat="1" ht="20.25" x14ac:dyDescent="0.3">
      <c r="A15" s="18"/>
      <c r="B15" s="124"/>
      <c r="C15" s="46"/>
      <c r="D15" s="47"/>
      <c r="E15" s="15"/>
      <c r="F15" s="17"/>
      <c r="G15" s="17"/>
    </row>
    <row r="16" spans="1:10" x14ac:dyDescent="0.2">
      <c r="A16" s="132"/>
      <c r="B16" s="132"/>
      <c r="C16" s="132"/>
      <c r="D16" s="132"/>
    </row>
    <row r="17" spans="1:7" s="9" customFormat="1" ht="18" x14ac:dyDescent="0.25">
      <c r="A17" s="49"/>
      <c r="B17" s="49"/>
      <c r="C17" s="49"/>
      <c r="D17" s="50"/>
      <c r="E17" s="49"/>
      <c r="F17" s="50"/>
      <c r="G17" s="50"/>
    </row>
  </sheetData>
  <mergeCells count="14">
    <mergeCell ref="A16:D16"/>
    <mergeCell ref="A11:D11"/>
    <mergeCell ref="E11:F11"/>
    <mergeCell ref="A6:B6"/>
    <mergeCell ref="A7:B7"/>
    <mergeCell ref="A8:B8"/>
    <mergeCell ref="C6:J6"/>
    <mergeCell ref="C7:J7"/>
    <mergeCell ref="C8:J8"/>
    <mergeCell ref="A5:B5"/>
    <mergeCell ref="A4:B4"/>
    <mergeCell ref="C4:J4"/>
    <mergeCell ref="C5:J5"/>
    <mergeCell ref="A1:J1"/>
  </mergeCells>
  <printOptions horizontalCentered="1"/>
  <pageMargins left="7.874015748031496E-2" right="0.23622047244094491" top="0" bottom="0.15748031496062992" header="0.15748031496062992" footer="0.51181102362204722"/>
  <pageSetup paperSize="9" scale="3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3"/>
  <sheetViews>
    <sheetView view="pageBreakPreview" zoomScale="55" zoomScaleNormal="100" zoomScaleSheetLayoutView="55" workbookViewId="0">
      <pane ySplit="9" topLeftCell="A10" activePane="bottomLeft" state="frozen"/>
      <selection pane="bottomLeft" activeCell="H40" sqref="H40"/>
    </sheetView>
  </sheetViews>
  <sheetFormatPr defaultColWidth="9.140625" defaultRowHeight="15" x14ac:dyDescent="0.2"/>
  <cols>
    <col min="1" max="1" width="6.7109375" style="15" customWidth="1"/>
    <col min="2" max="2" width="24.85546875" style="16" customWidth="1"/>
    <col min="3" max="3" width="47.5703125" style="17" customWidth="1"/>
    <col min="4" max="4" width="61.28515625" style="15" customWidth="1"/>
    <col min="5" max="5" width="8.5703125" style="18" customWidth="1"/>
    <col min="6" max="6" width="14.5703125" style="15" customWidth="1"/>
    <col min="7" max="7" width="23.140625" style="15" hidden="1" customWidth="1"/>
    <col min="8" max="8" width="19.7109375" style="15" customWidth="1"/>
    <col min="9" max="9" width="22.28515625" style="15" customWidth="1"/>
    <col min="10" max="10" width="20.28515625" style="15" hidden="1" customWidth="1"/>
    <col min="11" max="11" width="21.28515625" style="15" hidden="1" customWidth="1"/>
    <col min="12" max="12" width="39.28515625" style="2" customWidth="1"/>
    <col min="13" max="16384" width="9.140625" style="2"/>
  </cols>
  <sheetData>
    <row r="1" spans="1:12" x14ac:dyDescent="0.2">
      <c r="F1" s="15" t="s">
        <v>68</v>
      </c>
      <c r="J1" s="15" t="s">
        <v>68</v>
      </c>
    </row>
    <row r="2" spans="1:12" ht="15.75" x14ac:dyDescent="0.2">
      <c r="C2" s="19"/>
      <c r="D2" s="20"/>
      <c r="F2" s="15" t="s">
        <v>113</v>
      </c>
      <c r="J2" s="15" t="s">
        <v>69</v>
      </c>
    </row>
    <row r="3" spans="1:12" ht="18" x14ac:dyDescent="0.2">
      <c r="C3" s="54" t="s">
        <v>82</v>
      </c>
      <c r="D3" s="20"/>
      <c r="F3" s="15" t="s">
        <v>115</v>
      </c>
      <c r="J3" s="15" t="s">
        <v>70</v>
      </c>
    </row>
    <row r="4" spans="1:12" x14ac:dyDescent="0.2">
      <c r="F4" s="15" t="s">
        <v>114</v>
      </c>
    </row>
    <row r="5" spans="1:12" s="53" customFormat="1" ht="19.5" customHeight="1" x14ac:dyDescent="0.25">
      <c r="A5" s="52"/>
      <c r="B5" s="55"/>
      <c r="C5" s="56"/>
      <c r="D5" s="145"/>
      <c r="E5" s="145"/>
      <c r="F5" s="145"/>
    </row>
    <row r="6" spans="1:12" ht="21.75" customHeight="1" x14ac:dyDescent="0.25">
      <c r="A6" s="21" t="s">
        <v>83</v>
      </c>
    </row>
    <row r="7" spans="1:12" ht="21.75" customHeight="1" x14ac:dyDescent="0.25">
      <c r="A7" s="21" t="s">
        <v>84</v>
      </c>
    </row>
    <row r="8" spans="1:12" x14ac:dyDescent="0.2">
      <c r="A8" s="132"/>
      <c r="B8" s="132"/>
      <c r="C8" s="132"/>
      <c r="D8" s="132"/>
      <c r="K8" s="15">
        <v>1.2269938656357</v>
      </c>
    </row>
    <row r="9" spans="1:12" s="4" customFormat="1" ht="30" x14ac:dyDescent="0.2">
      <c r="A9" s="25" t="s">
        <v>2</v>
      </c>
      <c r="B9" s="26" t="s">
        <v>3</v>
      </c>
      <c r="C9" s="26" t="s">
        <v>4</v>
      </c>
      <c r="D9" s="26" t="s">
        <v>5</v>
      </c>
      <c r="E9" s="25" t="s">
        <v>6</v>
      </c>
      <c r="F9" s="26" t="s">
        <v>7</v>
      </c>
      <c r="G9" s="25" t="s">
        <v>56</v>
      </c>
      <c r="H9" s="25" t="s">
        <v>110</v>
      </c>
      <c r="I9" s="25" t="s">
        <v>71</v>
      </c>
      <c r="J9" s="25" t="s">
        <v>67</v>
      </c>
      <c r="K9" s="25" t="s">
        <v>72</v>
      </c>
    </row>
    <row r="10" spans="1:12" s="4" customFormat="1" ht="15.75" x14ac:dyDescent="0.2">
      <c r="A10" s="134" t="s">
        <v>8</v>
      </c>
      <c r="B10" s="134"/>
      <c r="C10" s="134"/>
      <c r="D10" s="134"/>
      <c r="E10" s="134"/>
      <c r="F10" s="134"/>
      <c r="G10" s="134"/>
      <c r="H10" s="134"/>
      <c r="I10" s="134"/>
      <c r="J10" s="135"/>
      <c r="K10" s="135"/>
    </row>
    <row r="11" spans="1:12" s="4" customFormat="1" ht="24.75" customHeight="1" x14ac:dyDescent="0.2">
      <c r="A11" s="136" t="s">
        <v>45</v>
      </c>
      <c r="B11" s="136"/>
      <c r="C11" s="136"/>
      <c r="D11" s="136"/>
      <c r="E11" s="136"/>
      <c r="F11" s="136"/>
      <c r="G11" s="136"/>
      <c r="H11" s="136"/>
      <c r="I11" s="136"/>
      <c r="J11" s="137"/>
      <c r="K11" s="137"/>
    </row>
    <row r="12" spans="1:12" s="4" customFormat="1" ht="54.75" customHeight="1" x14ac:dyDescent="0.2">
      <c r="A12" s="10">
        <f t="shared" ref="A12:A18" si="0">ROW(12:12)-11</f>
        <v>1</v>
      </c>
      <c r="B12" s="10" t="s">
        <v>9</v>
      </c>
      <c r="C12" s="10"/>
      <c r="D12" s="10" t="s">
        <v>46</v>
      </c>
      <c r="E12" s="27" t="s">
        <v>10</v>
      </c>
      <c r="F12" s="57">
        <v>6</v>
      </c>
      <c r="G12" s="28">
        <v>5352.95</v>
      </c>
      <c r="H12" s="28">
        <f>G12/$K$8</f>
        <v>4362.6542478487945</v>
      </c>
      <c r="I12" s="28">
        <v>26175.9</v>
      </c>
      <c r="J12" s="29">
        <v>0.2</v>
      </c>
      <c r="K12" s="28" t="e">
        <f>I12*#REF!</f>
        <v>#REF!</v>
      </c>
      <c r="L12" s="5"/>
    </row>
    <row r="13" spans="1:12" s="4" customFormat="1" ht="121.9" customHeight="1" x14ac:dyDescent="0.2">
      <c r="A13" s="10">
        <f t="shared" si="0"/>
        <v>2</v>
      </c>
      <c r="B13" s="10" t="s">
        <v>11</v>
      </c>
      <c r="C13" s="10"/>
      <c r="D13" s="30" t="s">
        <v>40</v>
      </c>
      <c r="E13" s="27" t="s">
        <v>10</v>
      </c>
      <c r="F13" s="57">
        <v>125</v>
      </c>
      <c r="G13" s="28">
        <v>5888.23</v>
      </c>
      <c r="H13" s="28">
        <v>4798.8999999999996</v>
      </c>
      <c r="I13" s="28">
        <f t="shared" ref="I13:I18" si="1">F13*H13</f>
        <v>599862.5</v>
      </c>
      <c r="J13" s="29">
        <v>0.2</v>
      </c>
      <c r="K13" s="28" t="e">
        <f>I13*#REF!</f>
        <v>#REF!</v>
      </c>
      <c r="L13" s="5"/>
    </row>
    <row r="14" spans="1:12" s="4" customFormat="1" ht="84" customHeight="1" x14ac:dyDescent="0.2">
      <c r="A14" s="10">
        <f t="shared" si="0"/>
        <v>3</v>
      </c>
      <c r="B14" s="10" t="s">
        <v>13</v>
      </c>
      <c r="C14" s="10"/>
      <c r="D14" s="10" t="s">
        <v>61</v>
      </c>
      <c r="E14" s="27" t="s">
        <v>12</v>
      </c>
      <c r="F14" s="57">
        <v>164</v>
      </c>
      <c r="G14" s="28">
        <v>2416.9299999999998</v>
      </c>
      <c r="H14" s="28">
        <v>1969.8</v>
      </c>
      <c r="I14" s="28">
        <f t="shared" si="1"/>
        <v>323047.2</v>
      </c>
      <c r="J14" s="29">
        <v>0.2</v>
      </c>
      <c r="K14" s="28" t="e">
        <f>I14*#REF!</f>
        <v>#REF!</v>
      </c>
      <c r="L14" s="5"/>
    </row>
    <row r="15" spans="1:12" s="4" customFormat="1" ht="75" x14ac:dyDescent="0.2">
      <c r="A15" s="10">
        <f t="shared" si="0"/>
        <v>4</v>
      </c>
      <c r="B15" s="10" t="s">
        <v>16</v>
      </c>
      <c r="C15" s="10"/>
      <c r="D15" s="10" t="s">
        <v>41</v>
      </c>
      <c r="E15" s="27" t="s">
        <v>17</v>
      </c>
      <c r="F15" s="57">
        <v>24</v>
      </c>
      <c r="G15" s="28">
        <v>3211.76</v>
      </c>
      <c r="H15" s="28">
        <v>2617.58</v>
      </c>
      <c r="I15" s="28">
        <f t="shared" si="1"/>
        <v>62821.919999999998</v>
      </c>
      <c r="J15" s="29">
        <v>0.2</v>
      </c>
      <c r="K15" s="28" t="e">
        <f>I15*#REF!</f>
        <v>#REF!</v>
      </c>
      <c r="L15" s="5"/>
    </row>
    <row r="16" spans="1:12" s="4" customFormat="1" ht="122.25" x14ac:dyDescent="0.2">
      <c r="A16" s="10">
        <f t="shared" si="0"/>
        <v>5</v>
      </c>
      <c r="B16" s="10" t="s">
        <v>18</v>
      </c>
      <c r="C16" s="10"/>
      <c r="D16" s="10" t="s">
        <v>73</v>
      </c>
      <c r="E16" s="27" t="s">
        <v>12</v>
      </c>
      <c r="F16" s="57">
        <v>29</v>
      </c>
      <c r="G16" s="28">
        <v>4055.26</v>
      </c>
      <c r="H16" s="28">
        <v>3305.03</v>
      </c>
      <c r="I16" s="28">
        <f t="shared" si="1"/>
        <v>95845.87000000001</v>
      </c>
      <c r="J16" s="29">
        <v>0.2</v>
      </c>
      <c r="K16" s="28" t="e">
        <f>I16*#REF!</f>
        <v>#REF!</v>
      </c>
      <c r="L16" s="5"/>
    </row>
    <row r="17" spans="1:15" s="4" customFormat="1" ht="96" customHeight="1" x14ac:dyDescent="0.2">
      <c r="A17" s="10">
        <f t="shared" si="0"/>
        <v>6</v>
      </c>
      <c r="B17" s="10" t="s">
        <v>19</v>
      </c>
      <c r="C17" s="10"/>
      <c r="D17" s="10" t="s">
        <v>20</v>
      </c>
      <c r="E17" s="27" t="s">
        <v>12</v>
      </c>
      <c r="F17" s="57">
        <v>50</v>
      </c>
      <c r="G17" s="28">
        <v>859.71</v>
      </c>
      <c r="H17" s="28">
        <v>700.66</v>
      </c>
      <c r="I17" s="28">
        <f t="shared" si="1"/>
        <v>35033</v>
      </c>
      <c r="J17" s="29">
        <v>0.2</v>
      </c>
      <c r="K17" s="28" t="e">
        <f>I17*#REF!</f>
        <v>#REF!</v>
      </c>
      <c r="L17" s="138"/>
      <c r="M17" s="139"/>
      <c r="N17" s="139"/>
    </row>
    <row r="18" spans="1:15" s="4" customFormat="1" ht="72.75" customHeight="1" x14ac:dyDescent="0.2">
      <c r="A18" s="10">
        <f t="shared" si="0"/>
        <v>7</v>
      </c>
      <c r="B18" s="10" t="s">
        <v>21</v>
      </c>
      <c r="C18" s="10"/>
      <c r="D18" s="10" t="s">
        <v>74</v>
      </c>
      <c r="E18" s="27" t="s">
        <v>12</v>
      </c>
      <c r="F18" s="57">
        <v>13</v>
      </c>
      <c r="G18" s="28">
        <v>4282.3500000000004</v>
      </c>
      <c r="H18" s="28">
        <v>3490.11</v>
      </c>
      <c r="I18" s="28">
        <f t="shared" si="1"/>
        <v>45371.43</v>
      </c>
      <c r="J18" s="29">
        <v>0.2</v>
      </c>
      <c r="K18" s="28" t="e">
        <f>I18*#REF!</f>
        <v>#REF!</v>
      </c>
      <c r="L18" s="5"/>
    </row>
    <row r="19" spans="1:15" s="7" customFormat="1" ht="21" customHeight="1" x14ac:dyDescent="0.2">
      <c r="A19" s="140" t="s">
        <v>22</v>
      </c>
      <c r="B19" s="140"/>
      <c r="C19" s="140"/>
      <c r="D19" s="140"/>
      <c r="E19" s="31"/>
      <c r="F19" s="31"/>
      <c r="G19" s="31"/>
      <c r="H19" s="31"/>
      <c r="I19" s="32">
        <f>SUM(I12:I18)</f>
        <v>1188157.82</v>
      </c>
      <c r="J19" s="33"/>
      <c r="K19" s="34" t="e">
        <f>SUM(K12:K18)</f>
        <v>#REF!</v>
      </c>
      <c r="L19" s="6"/>
    </row>
    <row r="20" spans="1:15" s="4" customFormat="1" ht="24.75" customHeight="1" x14ac:dyDescent="0.2">
      <c r="A20" s="136" t="s">
        <v>51</v>
      </c>
      <c r="B20" s="136"/>
      <c r="C20" s="136"/>
      <c r="D20" s="136"/>
      <c r="E20" s="136"/>
      <c r="F20" s="136"/>
      <c r="G20" s="136"/>
      <c r="H20" s="136"/>
      <c r="I20" s="136"/>
      <c r="J20" s="137"/>
      <c r="K20" s="137"/>
      <c r="L20" s="5"/>
    </row>
    <row r="21" spans="1:15" s="4" customFormat="1" ht="116.25" customHeight="1" x14ac:dyDescent="0.2">
      <c r="A21" s="10">
        <f t="shared" ref="A21:A34" si="2">ROW(21:21)-13</f>
        <v>8</v>
      </c>
      <c r="B21" s="10" t="s">
        <v>14</v>
      </c>
      <c r="C21" s="10"/>
      <c r="D21" s="10" t="s">
        <v>48</v>
      </c>
      <c r="E21" s="27" t="s">
        <v>15</v>
      </c>
      <c r="F21" s="57">
        <v>4</v>
      </c>
      <c r="G21" s="28">
        <v>37470.589999999997</v>
      </c>
      <c r="H21" s="28">
        <v>30538.5</v>
      </c>
      <c r="I21" s="28">
        <f>F21*H21</f>
        <v>122154</v>
      </c>
      <c r="J21" s="29">
        <v>0.2</v>
      </c>
      <c r="K21" s="28" t="e">
        <f>I21*#REF!</f>
        <v>#REF!</v>
      </c>
      <c r="L21" s="5"/>
    </row>
    <row r="22" spans="1:15" s="4" customFormat="1" ht="146.25" customHeight="1" x14ac:dyDescent="0.2">
      <c r="A22" s="10">
        <f t="shared" si="2"/>
        <v>9</v>
      </c>
      <c r="B22" s="10" t="s">
        <v>23</v>
      </c>
      <c r="C22" s="10"/>
      <c r="D22" s="10" t="s">
        <v>24</v>
      </c>
      <c r="E22" s="27" t="s">
        <v>10</v>
      </c>
      <c r="F22" s="57">
        <v>8</v>
      </c>
      <c r="G22" s="28">
        <v>1881.64</v>
      </c>
      <c r="H22" s="28">
        <v>1533.54</v>
      </c>
      <c r="I22" s="28">
        <f t="shared" ref="I22:I28" si="3">F22*H22</f>
        <v>12268.32</v>
      </c>
      <c r="J22" s="29">
        <v>0.2</v>
      </c>
      <c r="K22" s="28" t="e">
        <f>I22*#REF!</f>
        <v>#REF!</v>
      </c>
      <c r="L22" s="5"/>
    </row>
    <row r="23" spans="1:15" s="4" customFormat="1" ht="93.75" customHeight="1" x14ac:dyDescent="0.2">
      <c r="A23" s="10">
        <f t="shared" si="2"/>
        <v>10</v>
      </c>
      <c r="B23" s="10" t="s">
        <v>25</v>
      </c>
      <c r="C23" s="10"/>
      <c r="D23" s="10" t="s">
        <v>49</v>
      </c>
      <c r="E23" s="27" t="s">
        <v>15</v>
      </c>
      <c r="F23" s="57">
        <v>8</v>
      </c>
      <c r="G23" s="28">
        <v>9635.2900000000009</v>
      </c>
      <c r="H23" s="28">
        <v>7852.75</v>
      </c>
      <c r="I23" s="28">
        <f t="shared" si="3"/>
        <v>62822</v>
      </c>
      <c r="J23" s="29">
        <v>0.2</v>
      </c>
      <c r="K23" s="28" t="e">
        <f>I23*#REF!</f>
        <v>#REF!</v>
      </c>
      <c r="L23" s="5"/>
    </row>
    <row r="24" spans="1:15" s="4" customFormat="1" ht="133.5" customHeight="1" x14ac:dyDescent="0.2">
      <c r="A24" s="10">
        <f t="shared" si="2"/>
        <v>11</v>
      </c>
      <c r="B24" s="10" t="s">
        <v>26</v>
      </c>
      <c r="C24" s="10"/>
      <c r="D24" s="10" t="s">
        <v>75</v>
      </c>
      <c r="E24" s="27" t="s">
        <v>15</v>
      </c>
      <c r="F24" s="57">
        <v>1</v>
      </c>
      <c r="G24" s="28">
        <v>29441.18</v>
      </c>
      <c r="H24" s="28">
        <v>23994.54</v>
      </c>
      <c r="I24" s="28">
        <f t="shared" si="3"/>
        <v>23994.54</v>
      </c>
      <c r="J24" s="29">
        <v>0.2</v>
      </c>
      <c r="K24" s="28" t="e">
        <f>I24*#REF!</f>
        <v>#REF!</v>
      </c>
      <c r="L24" s="5"/>
    </row>
    <row r="25" spans="1:15" s="4" customFormat="1" ht="81.75" customHeight="1" x14ac:dyDescent="0.2">
      <c r="A25" s="10">
        <f t="shared" si="2"/>
        <v>12</v>
      </c>
      <c r="B25" s="10" t="s">
        <v>27</v>
      </c>
      <c r="C25" s="10"/>
      <c r="D25" s="10" t="s">
        <v>76</v>
      </c>
      <c r="E25" s="27" t="s">
        <v>15</v>
      </c>
      <c r="F25" s="57">
        <v>7</v>
      </c>
      <c r="G25" s="28">
        <v>6423.53</v>
      </c>
      <c r="H25" s="28">
        <v>5235.17</v>
      </c>
      <c r="I25" s="28">
        <f t="shared" si="3"/>
        <v>36646.19</v>
      </c>
      <c r="J25" s="29">
        <v>0.2</v>
      </c>
      <c r="K25" s="28" t="e">
        <f>I25*#REF!</f>
        <v>#REF!</v>
      </c>
      <c r="L25" s="5"/>
    </row>
    <row r="26" spans="1:15" s="4" customFormat="1" ht="81.75" customHeight="1" x14ac:dyDescent="0.2">
      <c r="A26" s="10">
        <f t="shared" si="2"/>
        <v>13</v>
      </c>
      <c r="B26" s="10" t="s">
        <v>28</v>
      </c>
      <c r="C26" s="10"/>
      <c r="D26" s="10" t="s">
        <v>58</v>
      </c>
      <c r="E26" s="27" t="s">
        <v>10</v>
      </c>
      <c r="F26" s="57">
        <v>460</v>
      </c>
      <c r="G26" s="28">
        <v>1346.34</v>
      </c>
      <c r="H26" s="28">
        <v>1097.27</v>
      </c>
      <c r="I26" s="28">
        <f t="shared" si="3"/>
        <v>504744.2</v>
      </c>
      <c r="J26" s="29">
        <v>0.2</v>
      </c>
      <c r="K26" s="28" t="e">
        <f>I26*#REF!</f>
        <v>#REF!</v>
      </c>
      <c r="L26" s="5"/>
    </row>
    <row r="27" spans="1:15" s="4" customFormat="1" ht="110.25" customHeight="1" x14ac:dyDescent="0.2">
      <c r="A27" s="10">
        <f t="shared" si="2"/>
        <v>14</v>
      </c>
      <c r="B27" s="10" t="s">
        <v>29</v>
      </c>
      <c r="C27" s="10"/>
      <c r="D27" s="10" t="s">
        <v>57</v>
      </c>
      <c r="E27" s="27" t="s">
        <v>15</v>
      </c>
      <c r="F27" s="57">
        <v>20</v>
      </c>
      <c r="G27" s="28">
        <v>13523.25</v>
      </c>
      <c r="H27" s="28">
        <v>11021.44</v>
      </c>
      <c r="I27" s="28">
        <f t="shared" si="3"/>
        <v>220428.80000000002</v>
      </c>
      <c r="J27" s="29">
        <v>0.2</v>
      </c>
      <c r="K27" s="28" t="e">
        <f>I27*#REF!</f>
        <v>#REF!</v>
      </c>
      <c r="L27" s="5"/>
    </row>
    <row r="28" spans="1:15" s="4" customFormat="1" ht="90.75" customHeight="1" x14ac:dyDescent="0.2">
      <c r="A28" s="10">
        <f t="shared" si="2"/>
        <v>15</v>
      </c>
      <c r="B28" s="10" t="s">
        <v>9</v>
      </c>
      <c r="C28" s="10"/>
      <c r="D28" s="10" t="s">
        <v>52</v>
      </c>
      <c r="E28" s="27" t="s">
        <v>10</v>
      </c>
      <c r="F28" s="57">
        <v>22.2</v>
      </c>
      <c r="G28" s="28">
        <v>6185.38</v>
      </c>
      <c r="H28" s="28">
        <v>5041.08</v>
      </c>
      <c r="I28" s="28">
        <f t="shared" si="3"/>
        <v>111911.976</v>
      </c>
      <c r="J28" s="29">
        <v>0.2</v>
      </c>
      <c r="K28" s="28" t="e">
        <f>I28*#REF!</f>
        <v>#REF!</v>
      </c>
      <c r="L28" s="138"/>
      <c r="M28" s="141"/>
      <c r="N28" s="141"/>
      <c r="O28" s="141"/>
    </row>
    <row r="29" spans="1:15" s="4" customFormat="1" ht="105" customHeight="1" x14ac:dyDescent="0.2">
      <c r="A29" s="10">
        <f t="shared" si="2"/>
        <v>16</v>
      </c>
      <c r="B29" s="10" t="s">
        <v>9</v>
      </c>
      <c r="C29" s="10"/>
      <c r="D29" s="10" t="s">
        <v>77</v>
      </c>
      <c r="E29" s="27" t="s">
        <v>10</v>
      </c>
      <c r="F29" s="57">
        <v>109</v>
      </c>
      <c r="G29" s="28">
        <v>6185.38</v>
      </c>
      <c r="H29" s="28">
        <v>5041.08</v>
      </c>
      <c r="I29" s="28">
        <f t="shared" ref="I29:I34" si="4">F29*H29</f>
        <v>549477.72</v>
      </c>
      <c r="J29" s="29">
        <v>0.2</v>
      </c>
      <c r="K29" s="28" t="e">
        <f>I29*#REF!</f>
        <v>#REF!</v>
      </c>
      <c r="L29" s="138"/>
      <c r="M29" s="141"/>
      <c r="N29" s="141"/>
      <c r="O29" s="141"/>
    </row>
    <row r="30" spans="1:15" s="4" customFormat="1" ht="79.5" customHeight="1" x14ac:dyDescent="0.2">
      <c r="A30" s="10">
        <f t="shared" si="2"/>
        <v>17</v>
      </c>
      <c r="B30" s="10" t="s">
        <v>19</v>
      </c>
      <c r="C30" s="10"/>
      <c r="D30" s="10" t="s">
        <v>30</v>
      </c>
      <c r="E30" s="27" t="s">
        <v>12</v>
      </c>
      <c r="F30" s="57">
        <v>88</v>
      </c>
      <c r="G30" s="28">
        <v>859.7</v>
      </c>
      <c r="H30" s="28">
        <v>700.65</v>
      </c>
      <c r="I30" s="28">
        <f t="shared" si="4"/>
        <v>61657.2</v>
      </c>
      <c r="J30" s="29">
        <v>0.2</v>
      </c>
      <c r="K30" s="28" t="e">
        <f>I30*#REF!</f>
        <v>#REF!</v>
      </c>
      <c r="L30" s="14"/>
    </row>
    <row r="31" spans="1:15" s="4" customFormat="1" ht="78" customHeight="1" x14ac:dyDescent="0.2">
      <c r="A31" s="10">
        <f t="shared" si="2"/>
        <v>18</v>
      </c>
      <c r="B31" s="10" t="s">
        <v>16</v>
      </c>
      <c r="C31" s="10"/>
      <c r="D31" s="10" t="s">
        <v>59</v>
      </c>
      <c r="E31" s="27" t="s">
        <v>17</v>
      </c>
      <c r="F31" s="57">
        <v>181</v>
      </c>
      <c r="G31" s="28">
        <v>3211.76</v>
      </c>
      <c r="H31" s="28">
        <v>2617.58</v>
      </c>
      <c r="I31" s="28">
        <f t="shared" si="4"/>
        <v>473781.98</v>
      </c>
      <c r="J31" s="29">
        <v>0.2</v>
      </c>
      <c r="K31" s="28" t="e">
        <f>I31*#REF!</f>
        <v>#REF!</v>
      </c>
      <c r="L31" s="13"/>
    </row>
    <row r="32" spans="1:15" s="4" customFormat="1" ht="117" customHeight="1" x14ac:dyDescent="0.2">
      <c r="A32" s="10">
        <f t="shared" si="2"/>
        <v>19</v>
      </c>
      <c r="B32" s="10" t="s">
        <v>31</v>
      </c>
      <c r="C32" s="10"/>
      <c r="D32" s="10" t="s">
        <v>32</v>
      </c>
      <c r="E32" s="27" t="s">
        <v>15</v>
      </c>
      <c r="F32" s="57">
        <v>4</v>
      </c>
      <c r="G32" s="28">
        <v>32117.599999999999</v>
      </c>
      <c r="H32" s="28">
        <v>26175.82</v>
      </c>
      <c r="I32" s="28">
        <f t="shared" si="4"/>
        <v>104703.28</v>
      </c>
      <c r="J32" s="29">
        <v>0.2</v>
      </c>
      <c r="K32" s="28" t="e">
        <f>I32*#REF!</f>
        <v>#REF!</v>
      </c>
      <c r="L32" s="5"/>
    </row>
    <row r="33" spans="1:12" s="4" customFormat="1" ht="87" customHeight="1" x14ac:dyDescent="0.2">
      <c r="A33" s="10">
        <f t="shared" si="2"/>
        <v>20</v>
      </c>
      <c r="B33" s="10" t="s">
        <v>33</v>
      </c>
      <c r="C33" s="10"/>
      <c r="D33" s="10" t="s">
        <v>53</v>
      </c>
      <c r="E33" s="27" t="s">
        <v>10</v>
      </c>
      <c r="F33" s="57">
        <v>104</v>
      </c>
      <c r="G33" s="28">
        <v>4558.1099999999997</v>
      </c>
      <c r="H33" s="28">
        <v>3714.86</v>
      </c>
      <c r="I33" s="28">
        <f t="shared" si="4"/>
        <v>386345.44</v>
      </c>
      <c r="J33" s="29">
        <v>0.2</v>
      </c>
      <c r="K33" s="28" t="e">
        <f>I33*#REF!</f>
        <v>#REF!</v>
      </c>
      <c r="L33" s="13"/>
    </row>
    <row r="34" spans="1:12" s="4" customFormat="1" ht="75" customHeight="1" x14ac:dyDescent="0.2">
      <c r="A34" s="10">
        <f t="shared" si="2"/>
        <v>21</v>
      </c>
      <c r="B34" s="10" t="s">
        <v>34</v>
      </c>
      <c r="C34" s="10"/>
      <c r="D34" s="10" t="s">
        <v>78</v>
      </c>
      <c r="E34" s="27" t="s">
        <v>10</v>
      </c>
      <c r="F34" s="57">
        <v>11.5</v>
      </c>
      <c r="G34" s="28">
        <v>14452.9</v>
      </c>
      <c r="H34" s="28">
        <v>11779.1</v>
      </c>
      <c r="I34" s="28">
        <f t="shared" si="4"/>
        <v>135459.65</v>
      </c>
      <c r="J34" s="29">
        <v>0.2</v>
      </c>
      <c r="K34" s="28" t="e">
        <f>I34*#REF!</f>
        <v>#REF!</v>
      </c>
      <c r="L34" s="5"/>
    </row>
    <row r="35" spans="1:12" s="7" customFormat="1" ht="22.15" customHeight="1" x14ac:dyDescent="0.2">
      <c r="A35" s="142" t="s">
        <v>22</v>
      </c>
      <c r="B35" s="143"/>
      <c r="C35" s="143"/>
      <c r="D35" s="144"/>
      <c r="E35" s="31"/>
      <c r="F35" s="31"/>
      <c r="G35" s="31"/>
      <c r="H35" s="31"/>
      <c r="I35" s="32">
        <f>SUM(I21:I34)</f>
        <v>2806395.2959999996</v>
      </c>
      <c r="J35" s="31"/>
      <c r="K35" s="34" t="e">
        <f>SUM(K21:K34)</f>
        <v>#REF!</v>
      </c>
      <c r="L35" s="6"/>
    </row>
    <row r="36" spans="1:12" s="7" customFormat="1" ht="22.15" customHeight="1" x14ac:dyDescent="0.2">
      <c r="A36" s="136" t="s">
        <v>43</v>
      </c>
      <c r="B36" s="136"/>
      <c r="C36" s="136"/>
      <c r="D36" s="136"/>
      <c r="E36" s="136"/>
      <c r="F36" s="136"/>
      <c r="G36" s="136"/>
      <c r="H36" s="136"/>
      <c r="I36" s="136"/>
      <c r="J36" s="137"/>
      <c r="K36" s="137"/>
      <c r="L36" s="6"/>
    </row>
    <row r="37" spans="1:12" s="7" customFormat="1" ht="148.5" customHeight="1" x14ac:dyDescent="0.2">
      <c r="A37" s="10">
        <v>22</v>
      </c>
      <c r="B37" s="10" t="s">
        <v>44</v>
      </c>
      <c r="C37" s="10"/>
      <c r="D37" s="10" t="s">
        <v>47</v>
      </c>
      <c r="E37" s="27" t="s">
        <v>42</v>
      </c>
      <c r="F37" s="28">
        <v>1</v>
      </c>
      <c r="G37" s="28">
        <v>200425.5</v>
      </c>
      <c r="H37" s="28">
        <v>163346.62</v>
      </c>
      <c r="I37" s="28">
        <f>F37*H37</f>
        <v>163346.62</v>
      </c>
      <c r="J37" s="29">
        <v>0.2</v>
      </c>
      <c r="K37" s="28" t="e">
        <f>I37*#REF!</f>
        <v>#REF!</v>
      </c>
      <c r="L37" s="6"/>
    </row>
    <row r="38" spans="1:12" s="7" customFormat="1" ht="20.25" customHeight="1" x14ac:dyDescent="0.2">
      <c r="A38" s="142" t="s">
        <v>22</v>
      </c>
      <c r="B38" s="143"/>
      <c r="C38" s="143"/>
      <c r="D38" s="143"/>
      <c r="E38" s="31"/>
      <c r="F38" s="31"/>
      <c r="G38" s="31"/>
      <c r="H38" s="31"/>
      <c r="I38" s="32">
        <f>SUM(I37)</f>
        <v>163346.62</v>
      </c>
      <c r="J38" s="31"/>
      <c r="K38" s="34" t="e">
        <f>SUM(K37)</f>
        <v>#REF!</v>
      </c>
      <c r="L38" s="6"/>
    </row>
    <row r="39" spans="1:12" s="4" customFormat="1" ht="24.75" customHeight="1" x14ac:dyDescent="0.2">
      <c r="A39" s="136" t="s">
        <v>35</v>
      </c>
      <c r="B39" s="136"/>
      <c r="C39" s="136"/>
      <c r="D39" s="136"/>
      <c r="E39" s="136"/>
      <c r="F39" s="136"/>
      <c r="G39" s="136"/>
      <c r="H39" s="136"/>
      <c r="I39" s="136"/>
      <c r="J39" s="137"/>
      <c r="K39" s="137"/>
      <c r="L39" s="5"/>
    </row>
    <row r="40" spans="1:12" s="4" customFormat="1" ht="153.75" customHeight="1" x14ac:dyDescent="0.2">
      <c r="A40" s="10">
        <v>23</v>
      </c>
      <c r="B40" s="10" t="s">
        <v>36</v>
      </c>
      <c r="C40" s="10"/>
      <c r="D40" s="10" t="s">
        <v>79</v>
      </c>
      <c r="E40" s="27" t="s">
        <v>15</v>
      </c>
      <c r="F40" s="28">
        <v>1</v>
      </c>
      <c r="G40" s="28">
        <v>823529.41</v>
      </c>
      <c r="H40" s="28">
        <v>671175.82</v>
      </c>
      <c r="I40" s="28">
        <f>F40*H40</f>
        <v>671175.82</v>
      </c>
      <c r="J40" s="29">
        <v>0.2</v>
      </c>
      <c r="K40" s="28" t="e">
        <f>I40*#REF!</f>
        <v>#REF!</v>
      </c>
      <c r="L40" s="5"/>
    </row>
    <row r="41" spans="1:12" s="4" customFormat="1" ht="101.25" customHeight="1" x14ac:dyDescent="0.2">
      <c r="A41" s="10">
        <v>24</v>
      </c>
      <c r="B41" s="10" t="s">
        <v>37</v>
      </c>
      <c r="C41" s="10"/>
      <c r="D41" s="10" t="s">
        <v>38</v>
      </c>
      <c r="E41" s="27" t="s">
        <v>15</v>
      </c>
      <c r="F41" s="28">
        <v>2</v>
      </c>
      <c r="G41" s="28">
        <v>32117.65</v>
      </c>
      <c r="H41" s="28">
        <v>26175.86</v>
      </c>
      <c r="I41" s="28">
        <f>F41*H41</f>
        <v>52351.72</v>
      </c>
      <c r="J41" s="29">
        <v>0.2</v>
      </c>
      <c r="K41" s="28" t="e">
        <f>I41*#REF!</f>
        <v>#REF!</v>
      </c>
      <c r="L41" s="5"/>
    </row>
    <row r="42" spans="1:12" s="4" customFormat="1" ht="116.25" customHeight="1" x14ac:dyDescent="0.2">
      <c r="A42" s="10">
        <v>25</v>
      </c>
      <c r="B42" s="10" t="s">
        <v>65</v>
      </c>
      <c r="C42" s="10"/>
      <c r="D42" s="10"/>
      <c r="E42" s="27" t="s">
        <v>15</v>
      </c>
      <c r="F42" s="28">
        <v>1</v>
      </c>
      <c r="G42" s="28">
        <v>620042</v>
      </c>
      <c r="H42" s="28">
        <v>505337.47</v>
      </c>
      <c r="I42" s="28">
        <f>F42*H42</f>
        <v>505337.47</v>
      </c>
      <c r="J42" s="29">
        <v>0.2</v>
      </c>
      <c r="K42" s="28" t="e">
        <f>I42*#REF!</f>
        <v>#REF!</v>
      </c>
      <c r="L42" s="5"/>
    </row>
    <row r="43" spans="1:12" s="7" customFormat="1" ht="19.899999999999999" customHeight="1" x14ac:dyDescent="0.2">
      <c r="A43" s="142" t="s">
        <v>22</v>
      </c>
      <c r="B43" s="143"/>
      <c r="C43" s="143"/>
      <c r="D43" s="143"/>
      <c r="E43" s="31"/>
      <c r="F43" s="31"/>
      <c r="G43" s="31"/>
      <c r="H43" s="31"/>
      <c r="I43" s="32">
        <f>SUM(I40:I42)</f>
        <v>1228865.0099999998</v>
      </c>
      <c r="J43" s="31"/>
      <c r="K43" s="34" t="e">
        <f>SUM(K40:K42)</f>
        <v>#REF!</v>
      </c>
      <c r="L43" s="6"/>
    </row>
    <row r="44" spans="1:12" s="9" customFormat="1" ht="39.75" customHeight="1" x14ac:dyDescent="0.25">
      <c r="A44" s="142" t="s">
        <v>54</v>
      </c>
      <c r="B44" s="143"/>
      <c r="C44" s="143"/>
      <c r="D44" s="143"/>
      <c r="E44" s="143"/>
      <c r="F44" s="143"/>
      <c r="G44" s="144"/>
      <c r="H44" s="35"/>
      <c r="I44" s="32">
        <f>I19+I35+I38+I43</f>
        <v>5386764.7459999993</v>
      </c>
      <c r="J44" s="31"/>
      <c r="K44" s="34" t="e">
        <f>SUM(K43,K38,K35,K19)</f>
        <v>#REF!</v>
      </c>
      <c r="L44" s="8"/>
    </row>
    <row r="45" spans="1:12" s="12" customFormat="1" ht="27.75" customHeight="1" x14ac:dyDescent="0.3">
      <c r="A45" s="150" t="s">
        <v>64</v>
      </c>
      <c r="B45" s="151"/>
      <c r="C45" s="151"/>
      <c r="D45" s="152"/>
      <c r="E45" s="36" t="s">
        <v>60</v>
      </c>
      <c r="F45" s="37">
        <v>1</v>
      </c>
      <c r="G45" s="37">
        <v>198000</v>
      </c>
      <c r="H45" s="37"/>
      <c r="I45" s="37">
        <v>996000</v>
      </c>
      <c r="J45" s="29">
        <v>0.2</v>
      </c>
      <c r="K45" s="34">
        <f>I45*1.2</f>
        <v>1195200</v>
      </c>
      <c r="L45" s="11"/>
    </row>
    <row r="46" spans="1:12" s="4" customFormat="1" ht="24.75" hidden="1" customHeight="1" x14ac:dyDescent="0.2">
      <c r="A46" s="153" t="s">
        <v>39</v>
      </c>
      <c r="B46" s="153"/>
      <c r="C46" s="153"/>
      <c r="D46" s="153"/>
      <c r="E46" s="153"/>
      <c r="F46" s="153"/>
      <c r="G46" s="153"/>
      <c r="H46" s="153"/>
      <c r="I46" s="153"/>
      <c r="J46" s="153"/>
      <c r="K46" s="28"/>
      <c r="L46" s="5"/>
    </row>
    <row r="47" spans="1:12" s="7" customFormat="1" ht="48" customHeight="1" x14ac:dyDescent="0.2">
      <c r="A47" s="150" t="s">
        <v>55</v>
      </c>
      <c r="B47" s="151"/>
      <c r="C47" s="151"/>
      <c r="D47" s="152"/>
      <c r="E47" s="36" t="str">
        <f>E45</f>
        <v>к-т</v>
      </c>
      <c r="F47" s="37">
        <v>1</v>
      </c>
      <c r="G47" s="37">
        <v>768159.34</v>
      </c>
      <c r="H47" s="37"/>
      <c r="I47" s="37">
        <v>952783.28</v>
      </c>
      <c r="J47" s="29">
        <v>0.2</v>
      </c>
      <c r="K47" s="34">
        <f>I47*1.2</f>
        <v>1143339.936</v>
      </c>
      <c r="L47" s="6"/>
    </row>
    <row r="48" spans="1:12" s="7" customFormat="1" ht="51.75" customHeight="1" x14ac:dyDescent="0.2">
      <c r="A48" s="142" t="s">
        <v>112</v>
      </c>
      <c r="B48" s="143"/>
      <c r="C48" s="143"/>
      <c r="D48" s="144"/>
      <c r="E48" s="31"/>
      <c r="F48" s="31"/>
      <c r="G48" s="31"/>
      <c r="H48" s="31"/>
      <c r="I48" s="38">
        <f>SUM(I47,I45,I44)</f>
        <v>7335548.0259999996</v>
      </c>
      <c r="J48" s="39">
        <v>0.2</v>
      </c>
      <c r="K48" s="40" t="e">
        <f>SUM(K47,K45,K44)</f>
        <v>#REF!</v>
      </c>
      <c r="L48" s="6"/>
    </row>
    <row r="49" spans="1:11" ht="328.5" hidden="1" customHeight="1" x14ac:dyDescent="0.2">
      <c r="A49" s="154" t="s">
        <v>80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20.25" customHeight="1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</row>
    <row r="52" spans="1:11" ht="118.5" customHeight="1" x14ac:dyDescent="0.2">
      <c r="A52" s="147" t="s">
        <v>111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</row>
    <row r="53" spans="1:11" ht="15.7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20.25" customHeight="1" x14ac:dyDescent="0.2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</row>
    <row r="55" spans="1:11" ht="15.7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20.25" customHeight="1" x14ac:dyDescent="0.2">
      <c r="A56" s="146"/>
      <c r="B56" s="147"/>
      <c r="C56" s="147"/>
      <c r="D56" s="147"/>
      <c r="E56" s="147"/>
      <c r="F56" s="147"/>
      <c r="G56" s="147"/>
      <c r="H56" s="147"/>
      <c r="I56" s="147"/>
      <c r="J56" s="147"/>
      <c r="K56" s="147"/>
    </row>
    <row r="57" spans="1:11" ht="15.7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20.25" customHeight="1" x14ac:dyDescent="0.2">
      <c r="A58" s="148"/>
      <c r="B58" s="149"/>
      <c r="C58" s="149"/>
      <c r="D58" s="149"/>
      <c r="E58" s="149"/>
      <c r="F58" s="149"/>
      <c r="G58" s="149"/>
      <c r="H58" s="149"/>
      <c r="I58" s="149"/>
      <c r="J58" s="149"/>
      <c r="K58" s="149"/>
    </row>
    <row r="59" spans="1:11" ht="20.25" customHeight="1" x14ac:dyDescent="0.2">
      <c r="A59" s="148"/>
      <c r="B59" s="149"/>
      <c r="C59" s="149"/>
      <c r="D59" s="149"/>
      <c r="E59" s="149"/>
      <c r="F59" s="149"/>
      <c r="G59" s="149"/>
      <c r="H59" s="149"/>
      <c r="I59" s="149"/>
      <c r="J59" s="149"/>
      <c r="K59" s="149"/>
    </row>
    <row r="60" spans="1:11" ht="20.25" customHeight="1" x14ac:dyDescent="0.2">
      <c r="A60" s="149"/>
      <c r="B60" s="149"/>
      <c r="C60" s="149"/>
      <c r="D60" s="149"/>
      <c r="E60" s="42"/>
      <c r="F60" s="42"/>
      <c r="G60" s="42"/>
      <c r="H60" s="42"/>
      <c r="I60" s="42"/>
      <c r="J60" s="42"/>
      <c r="K60" s="42"/>
    </row>
    <row r="61" spans="1:11" ht="20.2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x14ac:dyDescent="0.2">
      <c r="A62" s="133"/>
      <c r="B62" s="133"/>
      <c r="C62" s="133"/>
      <c r="D62" s="133"/>
      <c r="E62" s="133"/>
      <c r="F62" s="133"/>
      <c r="G62" s="133"/>
      <c r="H62" s="133"/>
      <c r="I62" s="133"/>
      <c r="J62" s="133"/>
      <c r="K62" s="133"/>
    </row>
    <row r="63" spans="1:11" ht="20.2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x14ac:dyDescent="0.25">
      <c r="A64" s="156"/>
      <c r="B64" s="156"/>
      <c r="C64" s="156"/>
      <c r="D64" s="156"/>
      <c r="E64" s="156"/>
      <c r="F64" s="156"/>
      <c r="G64" s="22"/>
      <c r="H64" s="22"/>
      <c r="I64" s="22"/>
      <c r="J64" s="22"/>
      <c r="K64" s="43" t="s">
        <v>1</v>
      </c>
    </row>
    <row r="65" spans="1:11" ht="15.75" x14ac:dyDescent="0.25">
      <c r="A65" s="44"/>
      <c r="B65" s="45"/>
      <c r="C65" s="23"/>
      <c r="D65" s="44"/>
      <c r="E65" s="45"/>
      <c r="F65" s="23"/>
      <c r="G65" s="21"/>
      <c r="H65" s="21"/>
      <c r="I65" s="21"/>
      <c r="J65" s="21"/>
      <c r="K65" s="43" t="s">
        <v>50</v>
      </c>
    </row>
    <row r="66" spans="1:11" ht="13.5" customHeight="1" x14ac:dyDescent="0.25">
      <c r="A66" s="44"/>
      <c r="B66" s="45"/>
      <c r="C66" s="23"/>
      <c r="D66" s="24"/>
      <c r="E66" s="21"/>
      <c r="F66" s="21"/>
      <c r="G66" s="21"/>
      <c r="H66" s="21"/>
      <c r="I66" s="21"/>
      <c r="J66" s="21"/>
      <c r="K66" s="43"/>
    </row>
    <row r="67" spans="1:11" x14ac:dyDescent="0.2">
      <c r="A67" s="133"/>
      <c r="B67" s="133"/>
      <c r="C67" s="133"/>
      <c r="D67" s="133" t="s">
        <v>81</v>
      </c>
      <c r="E67" s="133"/>
      <c r="F67" s="133"/>
      <c r="G67" s="41"/>
      <c r="H67" s="41"/>
      <c r="I67" s="41"/>
      <c r="J67" s="41"/>
      <c r="K67" s="41"/>
    </row>
    <row r="68" spans="1:11" x14ac:dyDescent="0.2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x14ac:dyDescent="0.2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s="3" customFormat="1" ht="20.25" x14ac:dyDescent="0.3">
      <c r="A70" s="21"/>
      <c r="B70" s="44"/>
      <c r="C70" s="45"/>
      <c r="D70" s="23"/>
      <c r="E70" s="24"/>
      <c r="F70" s="21"/>
      <c r="G70" s="21"/>
      <c r="H70" s="21"/>
      <c r="I70" s="21"/>
      <c r="J70" s="21"/>
      <c r="K70" s="21"/>
    </row>
    <row r="71" spans="1:11" s="1" customFormat="1" ht="20.25" x14ac:dyDescent="0.3">
      <c r="A71" s="18"/>
      <c r="B71" s="46"/>
      <c r="C71" s="47"/>
      <c r="D71" s="15"/>
      <c r="E71" s="18"/>
      <c r="F71" s="22"/>
      <c r="G71" s="22"/>
      <c r="H71" s="22"/>
      <c r="I71" s="22"/>
      <c r="J71" s="22"/>
      <c r="K71" s="22"/>
    </row>
    <row r="72" spans="1:11" x14ac:dyDescent="0.2">
      <c r="A72" s="132"/>
      <c r="B72" s="132"/>
      <c r="C72" s="132"/>
      <c r="K72" s="48"/>
    </row>
    <row r="73" spans="1:11" s="9" customFormat="1" ht="18" x14ac:dyDescent="0.25">
      <c r="A73" s="49"/>
      <c r="B73" s="49"/>
      <c r="C73" s="50"/>
      <c r="D73" s="49"/>
      <c r="E73" s="50"/>
      <c r="F73" s="49"/>
      <c r="G73" s="49"/>
      <c r="H73" s="49"/>
      <c r="I73" s="49"/>
      <c r="J73" s="49"/>
      <c r="K73" s="51"/>
    </row>
  </sheetData>
  <mergeCells count="33">
    <mergeCell ref="A62:K62"/>
    <mergeCell ref="A54:K54"/>
    <mergeCell ref="A72:C72"/>
    <mergeCell ref="D64:F64"/>
    <mergeCell ref="A67:C67"/>
    <mergeCell ref="D67:F67"/>
    <mergeCell ref="A64:C64"/>
    <mergeCell ref="D5:F5"/>
    <mergeCell ref="A56:K56"/>
    <mergeCell ref="A58:K58"/>
    <mergeCell ref="A59:K59"/>
    <mergeCell ref="A60:D60"/>
    <mergeCell ref="A43:D43"/>
    <mergeCell ref="A44:G44"/>
    <mergeCell ref="A45:D45"/>
    <mergeCell ref="A46:J46"/>
    <mergeCell ref="A47:D47"/>
    <mergeCell ref="A48:D48"/>
    <mergeCell ref="A49:K49"/>
    <mergeCell ref="A51:K51"/>
    <mergeCell ref="A52:K52"/>
    <mergeCell ref="A39:K39"/>
    <mergeCell ref="A8:D8"/>
    <mergeCell ref="L28:O28"/>
    <mergeCell ref="L29:O29"/>
    <mergeCell ref="A35:D35"/>
    <mergeCell ref="A36:K36"/>
    <mergeCell ref="A38:D38"/>
    <mergeCell ref="A10:K10"/>
    <mergeCell ref="A11:K11"/>
    <mergeCell ref="L17:N17"/>
    <mergeCell ref="A19:D19"/>
    <mergeCell ref="A20:K20"/>
  </mergeCells>
  <printOptions horizontalCentered="1"/>
  <pageMargins left="7.874015748031496E-2" right="0.23622047244094491" top="0" bottom="0.15748031496062992" header="0.15748031496062992" footer="0.51181102362204722"/>
  <pageSetup paperSize="9" scale="24" fitToHeight="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79"/>
  <sheetViews>
    <sheetView view="pageBreakPreview" zoomScale="55" zoomScaleNormal="100" zoomScaleSheetLayoutView="55" workbookViewId="0">
      <pane ySplit="11" topLeftCell="A42" activePane="bottomLeft" state="frozen"/>
      <selection pane="bottomLeft" activeCell="A57" sqref="A57:L57"/>
    </sheetView>
  </sheetViews>
  <sheetFormatPr defaultColWidth="9.140625" defaultRowHeight="12.75" x14ac:dyDescent="0.2"/>
  <cols>
    <col min="1" max="1" width="6.7109375" style="2" customWidth="1"/>
    <col min="2" max="2" width="24.85546875" style="114" customWidth="1"/>
    <col min="3" max="3" width="47.5703125" style="115" customWidth="1"/>
    <col min="4" max="4" width="88.5703125" style="2" customWidth="1"/>
    <col min="5" max="5" width="21.5703125" style="2" customWidth="1"/>
    <col min="6" max="6" width="8.5703125" style="116" customWidth="1"/>
    <col min="7" max="7" width="14.5703125" style="2" customWidth="1"/>
    <col min="8" max="8" width="23.140625" style="2" hidden="1" customWidth="1"/>
    <col min="9" max="9" width="20.5703125" style="2" customWidth="1"/>
    <col min="10" max="10" width="25" style="2" customWidth="1"/>
    <col min="11" max="11" width="19" style="2" customWidth="1"/>
    <col min="12" max="12" width="29.42578125" style="2" customWidth="1"/>
    <col min="13" max="13" width="39.28515625" style="2" customWidth="1"/>
    <col min="14" max="16384" width="9.140625" style="2"/>
  </cols>
  <sheetData>
    <row r="1" spans="1:13" ht="20.25" x14ac:dyDescent="0.3">
      <c r="A1" s="1"/>
      <c r="B1" s="59"/>
      <c r="C1" s="60"/>
      <c r="D1" s="1"/>
      <c r="E1" s="1"/>
      <c r="F1" s="61"/>
      <c r="G1" s="1"/>
      <c r="H1" s="1"/>
      <c r="I1" s="1"/>
      <c r="J1" s="1"/>
      <c r="K1" s="1"/>
      <c r="L1" s="1"/>
    </row>
    <row r="2" spans="1:13" ht="21.75" x14ac:dyDescent="0.3">
      <c r="A2" s="1"/>
      <c r="B2" s="59"/>
      <c r="C2" s="62" t="s">
        <v>85</v>
      </c>
      <c r="D2" s="63"/>
      <c r="E2" s="63"/>
      <c r="F2" s="61"/>
      <c r="G2" s="1"/>
      <c r="H2" s="1"/>
      <c r="I2" s="1"/>
      <c r="J2" s="1"/>
      <c r="K2" s="1"/>
      <c r="L2" s="1"/>
    </row>
    <row r="3" spans="1:13" ht="21.75" x14ac:dyDescent="0.3">
      <c r="A3" s="1"/>
      <c r="B3" s="59"/>
      <c r="C3" s="64" t="s">
        <v>86</v>
      </c>
      <c r="D3" s="63"/>
      <c r="E3" s="63"/>
      <c r="F3" s="61"/>
      <c r="G3" s="1"/>
      <c r="H3" s="1"/>
      <c r="I3" s="1"/>
      <c r="J3" s="1"/>
      <c r="K3" s="1"/>
      <c r="L3" s="1"/>
    </row>
    <row r="4" spans="1:13" ht="20.25" x14ac:dyDescent="0.3">
      <c r="A4" s="1"/>
      <c r="B4" s="59"/>
      <c r="C4" s="60"/>
      <c r="D4" s="1"/>
      <c r="E4" s="1"/>
      <c r="F4" s="61"/>
      <c r="G4" s="1"/>
      <c r="H4" s="1"/>
      <c r="I4" s="1"/>
      <c r="J4" s="1"/>
      <c r="K4" s="1"/>
      <c r="L4" s="1"/>
    </row>
    <row r="5" spans="1:13" ht="20.25" x14ac:dyDescent="0.3">
      <c r="A5" s="1"/>
      <c r="B5" s="59"/>
      <c r="C5" s="60"/>
      <c r="D5" s="1"/>
      <c r="E5" s="1"/>
      <c r="F5" s="61"/>
      <c r="G5" s="1"/>
      <c r="H5" s="1"/>
      <c r="I5" s="1"/>
      <c r="J5" s="1"/>
      <c r="K5" s="1"/>
      <c r="L5" s="1"/>
    </row>
    <row r="6" spans="1:13" ht="20.25" x14ac:dyDescent="0.3">
      <c r="A6" s="3" t="s">
        <v>87</v>
      </c>
      <c r="B6" s="59"/>
      <c r="C6" s="60"/>
      <c r="D6" s="1"/>
      <c r="E6" s="1"/>
      <c r="F6" s="61"/>
      <c r="G6" s="1"/>
      <c r="H6" s="1"/>
      <c r="I6" s="1"/>
      <c r="J6" s="1"/>
      <c r="K6" s="1"/>
      <c r="L6" s="1"/>
    </row>
    <row r="7" spans="1:13" ht="20.25" x14ac:dyDescent="0.3">
      <c r="A7" s="3" t="s">
        <v>84</v>
      </c>
      <c r="B7" s="59"/>
      <c r="C7" s="60"/>
      <c r="D7" s="1"/>
      <c r="E7" s="1"/>
      <c r="F7" s="61"/>
      <c r="G7" s="1"/>
      <c r="H7" s="1"/>
      <c r="I7" s="1"/>
      <c r="J7" s="1"/>
      <c r="K7" s="1"/>
      <c r="L7" s="1"/>
    </row>
    <row r="8" spans="1:13" ht="20.25" x14ac:dyDescent="0.3">
      <c r="A8" s="177" t="s">
        <v>0</v>
      </c>
      <c r="B8" s="177"/>
      <c r="C8" s="177"/>
      <c r="D8" s="1"/>
      <c r="E8" s="1"/>
      <c r="F8" s="61"/>
      <c r="G8" s="65"/>
      <c r="H8" s="65"/>
      <c r="I8" s="65"/>
      <c r="J8" s="65"/>
      <c r="K8" s="65"/>
      <c r="L8" s="66"/>
    </row>
    <row r="9" spans="1:13" s="69" customFormat="1" ht="20.25" x14ac:dyDescent="0.3">
      <c r="A9" s="178" t="s">
        <v>88</v>
      </c>
      <c r="B9" s="178"/>
      <c r="C9" s="67"/>
      <c r="D9" s="3"/>
      <c r="E9" s="3"/>
      <c r="F9" s="68"/>
      <c r="G9" s="3"/>
      <c r="H9" s="3"/>
      <c r="I9" s="3"/>
      <c r="J9" s="3"/>
      <c r="K9" s="3">
        <v>1.2269950603416999</v>
      </c>
      <c r="L9" s="3">
        <v>1.2</v>
      </c>
      <c r="M9" s="3"/>
    </row>
    <row r="10" spans="1:13" ht="20.25" x14ac:dyDescent="0.3">
      <c r="A10" s="179"/>
      <c r="B10" s="179"/>
      <c r="C10" s="179"/>
      <c r="D10" s="179"/>
      <c r="E10" s="61"/>
      <c r="F10" s="61"/>
      <c r="G10" s="1"/>
      <c r="H10" s="1"/>
      <c r="I10" s="1"/>
      <c r="J10" s="1"/>
      <c r="K10" s="1"/>
      <c r="L10" s="1"/>
    </row>
    <row r="11" spans="1:13" s="4" customFormat="1" ht="58.5" x14ac:dyDescent="0.2">
      <c r="A11" s="70" t="s">
        <v>2</v>
      </c>
      <c r="B11" s="71" t="s">
        <v>3</v>
      </c>
      <c r="C11" s="71" t="s">
        <v>4</v>
      </c>
      <c r="D11" s="71" t="s">
        <v>5</v>
      </c>
      <c r="E11" s="72" t="s">
        <v>89</v>
      </c>
      <c r="F11" s="70" t="s">
        <v>6</v>
      </c>
      <c r="G11" s="71" t="s">
        <v>7</v>
      </c>
      <c r="H11" s="70" t="s">
        <v>56</v>
      </c>
      <c r="I11" s="70" t="s">
        <v>66</v>
      </c>
      <c r="J11" s="70" t="s">
        <v>90</v>
      </c>
      <c r="K11" s="70" t="s">
        <v>67</v>
      </c>
      <c r="L11" s="70" t="s">
        <v>91</v>
      </c>
    </row>
    <row r="12" spans="1:13" s="4" customFormat="1" ht="18.75" x14ac:dyDescent="0.2">
      <c r="A12" s="180" t="s">
        <v>8</v>
      </c>
      <c r="B12" s="180"/>
      <c r="C12" s="180"/>
      <c r="D12" s="180"/>
      <c r="E12" s="180"/>
      <c r="F12" s="180"/>
      <c r="G12" s="180"/>
      <c r="H12" s="180"/>
      <c r="I12" s="180"/>
      <c r="J12" s="180"/>
      <c r="K12" s="181"/>
      <c r="L12" s="181"/>
    </row>
    <row r="13" spans="1:13" s="4" customFormat="1" ht="24.75" customHeight="1" x14ac:dyDescent="0.2">
      <c r="A13" s="174" t="s">
        <v>45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5"/>
      <c r="L13" s="175"/>
    </row>
    <row r="14" spans="1:13" s="4" customFormat="1" ht="78" customHeight="1" x14ac:dyDescent="0.2">
      <c r="A14" s="73">
        <f t="shared" ref="A14:A20" si="0">ROW(14:14)-11</f>
        <v>3</v>
      </c>
      <c r="B14" s="73" t="s">
        <v>9</v>
      </c>
      <c r="C14" s="73"/>
      <c r="D14" s="73" t="s">
        <v>46</v>
      </c>
      <c r="E14" s="74">
        <f>I14*$L$9</f>
        <v>5235.1800000002768</v>
      </c>
      <c r="F14" s="75" t="s">
        <v>10</v>
      </c>
      <c r="G14" s="57">
        <v>6</v>
      </c>
      <c r="H14" s="57">
        <v>5352.95</v>
      </c>
      <c r="I14" s="57">
        <f>H14/$K$9</f>
        <v>4362.6500000002306</v>
      </c>
      <c r="J14" s="57">
        <f>G14*I14</f>
        <v>26175.900000001384</v>
      </c>
      <c r="K14" s="76">
        <v>0.2</v>
      </c>
      <c r="L14" s="57">
        <f>J14*$L$9</f>
        <v>31411.080000001661</v>
      </c>
      <c r="M14" s="5"/>
    </row>
    <row r="15" spans="1:13" s="4" customFormat="1" ht="121.9" customHeight="1" x14ac:dyDescent="0.25">
      <c r="A15" s="73">
        <f t="shared" si="0"/>
        <v>4</v>
      </c>
      <c r="B15" s="73" t="s">
        <v>11</v>
      </c>
      <c r="C15" s="73"/>
      <c r="D15" s="77" t="s">
        <v>40</v>
      </c>
      <c r="E15" s="74">
        <f t="shared" ref="E15:E20" si="1">I15*$L$9</f>
        <v>5758.6833300145945</v>
      </c>
      <c r="F15" s="75" t="s">
        <v>10</v>
      </c>
      <c r="G15" s="57">
        <v>125</v>
      </c>
      <c r="H15" s="57">
        <v>5888.23</v>
      </c>
      <c r="I15" s="57">
        <f t="shared" ref="I15:I20" si="2">H15/$K$9</f>
        <v>4798.9027750121622</v>
      </c>
      <c r="J15" s="57">
        <f t="shared" ref="J15:J20" si="3">G15*I15</f>
        <v>599862.84687652031</v>
      </c>
      <c r="K15" s="76">
        <v>0.2</v>
      </c>
      <c r="L15" s="57">
        <f t="shared" ref="L15:L20" si="4">J15*$L$9</f>
        <v>719835.41625182435</v>
      </c>
      <c r="M15" s="5"/>
    </row>
    <row r="16" spans="1:13" s="4" customFormat="1" ht="84" customHeight="1" x14ac:dyDescent="0.2">
      <c r="A16" s="73">
        <f t="shared" si="0"/>
        <v>5</v>
      </c>
      <c r="B16" s="73" t="s">
        <v>13</v>
      </c>
      <c r="C16" s="73"/>
      <c r="D16" s="73" t="s">
        <v>61</v>
      </c>
      <c r="E16" s="74">
        <f t="shared" si="1"/>
        <v>2363.755237280503</v>
      </c>
      <c r="F16" s="75" t="s">
        <v>12</v>
      </c>
      <c r="G16" s="57">
        <v>164</v>
      </c>
      <c r="H16" s="57">
        <v>2416.9299999999998</v>
      </c>
      <c r="I16" s="57">
        <f t="shared" si="2"/>
        <v>1969.7960310670858</v>
      </c>
      <c r="J16" s="57">
        <f t="shared" si="3"/>
        <v>323046.54909500206</v>
      </c>
      <c r="K16" s="76">
        <v>0.2</v>
      </c>
      <c r="L16" s="57">
        <f t="shared" si="4"/>
        <v>387655.85891400249</v>
      </c>
      <c r="M16" s="5"/>
    </row>
    <row r="17" spans="1:16" s="4" customFormat="1" ht="72" x14ac:dyDescent="0.2">
      <c r="A17" s="73">
        <f t="shared" si="0"/>
        <v>6</v>
      </c>
      <c r="B17" s="73" t="s">
        <v>16</v>
      </c>
      <c r="C17" s="73"/>
      <c r="D17" s="73" t="s">
        <v>41</v>
      </c>
      <c r="E17" s="74">
        <f t="shared" si="1"/>
        <v>3141.0982200096937</v>
      </c>
      <c r="F17" s="75" t="s">
        <v>17</v>
      </c>
      <c r="G17" s="57">
        <v>24</v>
      </c>
      <c r="H17" s="57">
        <v>3211.76</v>
      </c>
      <c r="I17" s="57">
        <f t="shared" si="2"/>
        <v>2617.5818500080782</v>
      </c>
      <c r="J17" s="57">
        <f t="shared" si="3"/>
        <v>62821.964400193872</v>
      </c>
      <c r="K17" s="76">
        <v>0.2</v>
      </c>
      <c r="L17" s="57">
        <f t="shared" si="4"/>
        <v>75386.357280232638</v>
      </c>
      <c r="M17" s="5"/>
    </row>
    <row r="18" spans="1:16" s="4" customFormat="1" ht="126" x14ac:dyDescent="0.2">
      <c r="A18" s="73">
        <f t="shared" si="0"/>
        <v>7</v>
      </c>
      <c r="B18" s="73" t="s">
        <v>18</v>
      </c>
      <c r="C18" s="73"/>
      <c r="D18" s="73" t="s">
        <v>92</v>
      </c>
      <c r="E18" s="74">
        <f t="shared" si="1"/>
        <v>3966.040416368754</v>
      </c>
      <c r="F18" s="75" t="s">
        <v>12</v>
      </c>
      <c r="G18" s="57">
        <v>29</v>
      </c>
      <c r="H18" s="57">
        <v>4055.26</v>
      </c>
      <c r="I18" s="57">
        <f t="shared" si="2"/>
        <v>3305.0336803072951</v>
      </c>
      <c r="J18" s="57">
        <f t="shared" si="3"/>
        <v>95845.976728911555</v>
      </c>
      <c r="K18" s="76">
        <v>0.2</v>
      </c>
      <c r="L18" s="57">
        <f t="shared" si="4"/>
        <v>115015.17207469387</v>
      </c>
      <c r="M18" s="5"/>
    </row>
    <row r="19" spans="1:16" s="4" customFormat="1" ht="96" customHeight="1" x14ac:dyDescent="0.2">
      <c r="A19" s="73">
        <f t="shared" si="0"/>
        <v>8</v>
      </c>
      <c r="B19" s="73" t="s">
        <v>19</v>
      </c>
      <c r="C19" s="73"/>
      <c r="D19" s="73" t="s">
        <v>20</v>
      </c>
      <c r="E19" s="74">
        <f t="shared" si="1"/>
        <v>840.79556091505401</v>
      </c>
      <c r="F19" s="75" t="s">
        <v>12</v>
      </c>
      <c r="G19" s="57">
        <v>50</v>
      </c>
      <c r="H19" s="57">
        <v>859.71</v>
      </c>
      <c r="I19" s="57">
        <f t="shared" si="2"/>
        <v>700.66296742921168</v>
      </c>
      <c r="J19" s="57">
        <f t="shared" si="3"/>
        <v>35033.148371460586</v>
      </c>
      <c r="K19" s="76">
        <v>0.2</v>
      </c>
      <c r="L19" s="57">
        <f t="shared" si="4"/>
        <v>42039.778045752704</v>
      </c>
      <c r="M19" s="138"/>
      <c r="N19" s="139"/>
      <c r="O19" s="139"/>
    </row>
    <row r="20" spans="1:16" s="4" customFormat="1" ht="72.75" customHeight="1" x14ac:dyDescent="0.2">
      <c r="A20" s="73">
        <f t="shared" si="0"/>
        <v>9</v>
      </c>
      <c r="B20" s="73" t="s">
        <v>21</v>
      </c>
      <c r="C20" s="73"/>
      <c r="D20" s="73" t="s">
        <v>93</v>
      </c>
      <c r="E20" s="74">
        <f t="shared" si="1"/>
        <v>4188.1342200097488</v>
      </c>
      <c r="F20" s="75" t="s">
        <v>12</v>
      </c>
      <c r="G20" s="57">
        <v>13</v>
      </c>
      <c r="H20" s="57">
        <v>4282.3500000000004</v>
      </c>
      <c r="I20" s="57">
        <f t="shared" si="2"/>
        <v>3490.1118500081243</v>
      </c>
      <c r="J20" s="57">
        <f t="shared" si="3"/>
        <v>45371.454050105618</v>
      </c>
      <c r="K20" s="76">
        <v>0.2</v>
      </c>
      <c r="L20" s="57">
        <f t="shared" si="4"/>
        <v>54445.744860126739</v>
      </c>
      <c r="M20" s="5"/>
    </row>
    <row r="21" spans="1:16" s="7" customFormat="1" ht="21" customHeight="1" x14ac:dyDescent="0.2">
      <c r="A21" s="176" t="s">
        <v>22</v>
      </c>
      <c r="B21" s="176"/>
      <c r="C21" s="176"/>
      <c r="D21" s="176"/>
      <c r="E21" s="78"/>
      <c r="F21" s="79"/>
      <c r="G21" s="79"/>
      <c r="H21" s="79"/>
      <c r="I21" s="79"/>
      <c r="J21" s="80">
        <f>SUM(J14:J20)</f>
        <v>1188157.8395221953</v>
      </c>
      <c r="K21" s="81"/>
      <c r="L21" s="82">
        <f>SUM(L14:L20)</f>
        <v>1425789.4074266346</v>
      </c>
      <c r="M21" s="6"/>
    </row>
    <row r="22" spans="1:16" s="4" customFormat="1" ht="24.75" customHeight="1" x14ac:dyDescent="0.2">
      <c r="A22" s="174" t="s">
        <v>51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5"/>
      <c r="L22" s="175"/>
      <c r="M22" s="5"/>
    </row>
    <row r="23" spans="1:16" s="4" customFormat="1" ht="151.5" customHeight="1" x14ac:dyDescent="0.2">
      <c r="A23" s="73">
        <f t="shared" ref="A23:A36" si="5">ROW(23:23)-13</f>
        <v>10</v>
      </c>
      <c r="B23" s="73" t="s">
        <v>14</v>
      </c>
      <c r="C23" s="73"/>
      <c r="D23" s="73" t="s">
        <v>48</v>
      </c>
      <c r="E23" s="74">
        <f t="shared" ref="E23:E36" si="6">I23*$L$9</f>
        <v>36646.201320059095</v>
      </c>
      <c r="F23" s="75" t="s">
        <v>15</v>
      </c>
      <c r="G23" s="57">
        <v>4</v>
      </c>
      <c r="H23" s="57">
        <v>37470.589999999997</v>
      </c>
      <c r="I23" s="57">
        <f t="shared" ref="I23:I36" si="7">H23/$K$9</f>
        <v>30538.501100049249</v>
      </c>
      <c r="J23" s="57">
        <f t="shared" ref="J23:J36" si="8">G23*I23</f>
        <v>122154.00440019699</v>
      </c>
      <c r="K23" s="76">
        <v>0.2</v>
      </c>
      <c r="L23" s="57">
        <f t="shared" ref="L23:L36" si="9">J23*$L$9</f>
        <v>146584.80528023638</v>
      </c>
      <c r="M23" s="5"/>
    </row>
    <row r="24" spans="1:16" s="4" customFormat="1" ht="146.25" customHeight="1" x14ac:dyDescent="0.2">
      <c r="A24" s="73">
        <f t="shared" si="5"/>
        <v>11</v>
      </c>
      <c r="B24" s="73" t="s">
        <v>23</v>
      </c>
      <c r="C24" s="73"/>
      <c r="D24" s="73" t="s">
        <v>24</v>
      </c>
      <c r="E24" s="74">
        <f t="shared" si="6"/>
        <v>1840.2421272757117</v>
      </c>
      <c r="F24" s="75" t="s">
        <v>10</v>
      </c>
      <c r="G24" s="57">
        <v>8</v>
      </c>
      <c r="H24" s="57">
        <v>1881.64</v>
      </c>
      <c r="I24" s="57">
        <f t="shared" si="7"/>
        <v>1533.5351060630931</v>
      </c>
      <c r="J24" s="57">
        <f t="shared" si="8"/>
        <v>12268.280848504744</v>
      </c>
      <c r="K24" s="76">
        <v>0.2</v>
      </c>
      <c r="L24" s="57">
        <f t="shared" si="9"/>
        <v>14721.937018205694</v>
      </c>
      <c r="M24" s="5"/>
    </row>
    <row r="25" spans="1:16" s="4" customFormat="1" ht="93.75" customHeight="1" x14ac:dyDescent="0.2">
      <c r="A25" s="73">
        <f t="shared" si="5"/>
        <v>12</v>
      </c>
      <c r="B25" s="73" t="s">
        <v>25</v>
      </c>
      <c r="C25" s="73"/>
      <c r="D25" s="73" t="s">
        <v>49</v>
      </c>
      <c r="E25" s="74">
        <f t="shared" si="6"/>
        <v>9423.304440019554</v>
      </c>
      <c r="F25" s="75" t="s">
        <v>15</v>
      </c>
      <c r="G25" s="57">
        <v>8</v>
      </c>
      <c r="H25" s="57">
        <v>9635.2900000000009</v>
      </c>
      <c r="I25" s="57">
        <f t="shared" si="7"/>
        <v>7852.7537000162947</v>
      </c>
      <c r="J25" s="57">
        <f t="shared" si="8"/>
        <v>62822.029600130358</v>
      </c>
      <c r="K25" s="76">
        <v>0.2</v>
      </c>
      <c r="L25" s="57">
        <f t="shared" si="9"/>
        <v>75386.435520156432</v>
      </c>
      <c r="M25" s="5"/>
    </row>
    <row r="26" spans="1:16" s="4" customFormat="1" ht="183.75" customHeight="1" x14ac:dyDescent="0.2">
      <c r="A26" s="73">
        <f t="shared" si="5"/>
        <v>13</v>
      </c>
      <c r="B26" s="73" t="s">
        <v>26</v>
      </c>
      <c r="C26" s="73"/>
      <c r="D26" s="73" t="s">
        <v>94</v>
      </c>
      <c r="E26" s="74">
        <f t="shared" si="6"/>
        <v>28793.445990044394</v>
      </c>
      <c r="F26" s="75" t="s">
        <v>15</v>
      </c>
      <c r="G26" s="57">
        <v>1</v>
      </c>
      <c r="H26" s="57">
        <v>29441.18</v>
      </c>
      <c r="I26" s="57">
        <f t="shared" si="7"/>
        <v>23994.538325036996</v>
      </c>
      <c r="J26" s="57">
        <f t="shared" si="8"/>
        <v>23994.538325036996</v>
      </c>
      <c r="K26" s="76">
        <v>0.2</v>
      </c>
      <c r="L26" s="57">
        <f t="shared" si="9"/>
        <v>28793.445990044394</v>
      </c>
      <c r="M26" s="5"/>
    </row>
    <row r="27" spans="1:16" s="4" customFormat="1" ht="81.75" customHeight="1" x14ac:dyDescent="0.2">
      <c r="A27" s="73">
        <f t="shared" si="5"/>
        <v>14</v>
      </c>
      <c r="B27" s="73" t="s">
        <v>27</v>
      </c>
      <c r="C27" s="73"/>
      <c r="D27" s="73" t="s">
        <v>95</v>
      </c>
      <c r="E27" s="74">
        <f t="shared" si="6"/>
        <v>6282.206220009859</v>
      </c>
      <c r="F27" s="75" t="s">
        <v>15</v>
      </c>
      <c r="G27" s="57">
        <v>7</v>
      </c>
      <c r="H27" s="57">
        <v>6423.53</v>
      </c>
      <c r="I27" s="57">
        <f t="shared" si="7"/>
        <v>5235.1718500082161</v>
      </c>
      <c r="J27" s="57">
        <f t="shared" si="8"/>
        <v>36646.202950057515</v>
      </c>
      <c r="K27" s="76">
        <v>0.2</v>
      </c>
      <c r="L27" s="57">
        <f t="shared" si="9"/>
        <v>43975.44354006902</v>
      </c>
      <c r="M27" s="5"/>
    </row>
    <row r="28" spans="1:16" s="4" customFormat="1" ht="103.5" customHeight="1" x14ac:dyDescent="0.2">
      <c r="A28" s="73">
        <f t="shared" si="5"/>
        <v>15</v>
      </c>
      <c r="B28" s="73" t="s">
        <v>28</v>
      </c>
      <c r="C28" s="73"/>
      <c r="D28" s="73" t="s">
        <v>58</v>
      </c>
      <c r="E28" s="74">
        <f t="shared" si="6"/>
        <v>1316.7192372804475</v>
      </c>
      <c r="F28" s="75" t="s">
        <v>10</v>
      </c>
      <c r="G28" s="57">
        <v>460</v>
      </c>
      <c r="H28" s="57">
        <v>1346.34</v>
      </c>
      <c r="I28" s="57">
        <f t="shared" si="7"/>
        <v>1097.2660310670396</v>
      </c>
      <c r="J28" s="57">
        <f t="shared" si="8"/>
        <v>504742.37429083826</v>
      </c>
      <c r="K28" s="76">
        <v>0.2</v>
      </c>
      <c r="L28" s="57">
        <f t="shared" si="9"/>
        <v>605690.84914900584</v>
      </c>
      <c r="M28" s="5"/>
    </row>
    <row r="29" spans="1:16" s="4" customFormat="1" ht="110.25" customHeight="1" x14ac:dyDescent="0.2">
      <c r="A29" s="73">
        <f t="shared" si="5"/>
        <v>16</v>
      </c>
      <c r="B29" s="73" t="s">
        <v>29</v>
      </c>
      <c r="C29" s="73"/>
      <c r="D29" s="73" t="s">
        <v>57</v>
      </c>
      <c r="E29" s="74">
        <f t="shared" si="6"/>
        <v>13225.72561578265</v>
      </c>
      <c r="F29" s="75" t="s">
        <v>15</v>
      </c>
      <c r="G29" s="57">
        <v>20</v>
      </c>
      <c r="H29" s="57">
        <v>13523.25</v>
      </c>
      <c r="I29" s="57">
        <f t="shared" si="7"/>
        <v>11021.438013152208</v>
      </c>
      <c r="J29" s="57">
        <f t="shared" si="8"/>
        <v>220428.76026304415</v>
      </c>
      <c r="K29" s="76">
        <v>0.2</v>
      </c>
      <c r="L29" s="57">
        <f t="shared" si="9"/>
        <v>264514.51231565297</v>
      </c>
      <c r="M29" s="5"/>
    </row>
    <row r="30" spans="1:16" s="4" customFormat="1" ht="90.75" customHeight="1" x14ac:dyDescent="0.2">
      <c r="A30" s="73">
        <f t="shared" si="5"/>
        <v>17</v>
      </c>
      <c r="B30" s="73" t="s">
        <v>9</v>
      </c>
      <c r="C30" s="73"/>
      <c r="D30" s="73" t="s">
        <v>52</v>
      </c>
      <c r="E30" s="74">
        <f t="shared" si="6"/>
        <v>6049.2957469062312</v>
      </c>
      <c r="F30" s="75" t="s">
        <v>10</v>
      </c>
      <c r="G30" s="57">
        <v>22.2</v>
      </c>
      <c r="H30" s="57">
        <v>6185.38</v>
      </c>
      <c r="I30" s="57">
        <f t="shared" si="7"/>
        <v>5041.079789088526</v>
      </c>
      <c r="J30" s="57">
        <f t="shared" si="8"/>
        <v>111911.97131776527</v>
      </c>
      <c r="K30" s="76">
        <v>0.2</v>
      </c>
      <c r="L30" s="57">
        <f t="shared" si="9"/>
        <v>134294.36558131833</v>
      </c>
      <c r="M30" s="138" t="s">
        <v>96</v>
      </c>
      <c r="N30" s="141"/>
      <c r="O30" s="141"/>
      <c r="P30" s="141"/>
    </row>
    <row r="31" spans="1:16" s="4" customFormat="1" ht="120" customHeight="1" x14ac:dyDescent="0.2">
      <c r="A31" s="73">
        <f t="shared" si="5"/>
        <v>18</v>
      </c>
      <c r="B31" s="73" t="s">
        <v>9</v>
      </c>
      <c r="C31" s="73"/>
      <c r="D31" s="73" t="s">
        <v>97</v>
      </c>
      <c r="E31" s="74">
        <f t="shared" si="6"/>
        <v>6049.2957469062312</v>
      </c>
      <c r="F31" s="75" t="s">
        <v>10</v>
      </c>
      <c r="G31" s="57">
        <v>109</v>
      </c>
      <c r="H31" s="57">
        <v>6185.38</v>
      </c>
      <c r="I31" s="57">
        <f t="shared" si="7"/>
        <v>5041.079789088526</v>
      </c>
      <c r="J31" s="57">
        <f t="shared" si="8"/>
        <v>549477.69701064937</v>
      </c>
      <c r="K31" s="76">
        <v>0.2</v>
      </c>
      <c r="L31" s="57">
        <f t="shared" si="9"/>
        <v>659373.2364127792</v>
      </c>
      <c r="M31" s="138" t="s">
        <v>98</v>
      </c>
      <c r="N31" s="141"/>
      <c r="O31" s="141"/>
      <c r="P31" s="141"/>
    </row>
    <row r="32" spans="1:16" s="4" customFormat="1" ht="96" customHeight="1" x14ac:dyDescent="0.2">
      <c r="A32" s="73">
        <f t="shared" si="5"/>
        <v>19</v>
      </c>
      <c r="B32" s="73" t="s">
        <v>19</v>
      </c>
      <c r="C32" s="73"/>
      <c r="D32" s="73" t="s">
        <v>30</v>
      </c>
      <c r="E32" s="74">
        <f t="shared" si="6"/>
        <v>840.78578092458145</v>
      </c>
      <c r="F32" s="75" t="s">
        <v>12</v>
      </c>
      <c r="G32" s="57">
        <v>88</v>
      </c>
      <c r="H32" s="57">
        <v>859.7</v>
      </c>
      <c r="I32" s="57">
        <f t="shared" si="7"/>
        <v>700.65481743715122</v>
      </c>
      <c r="J32" s="57">
        <f t="shared" si="8"/>
        <v>61657.623934469309</v>
      </c>
      <c r="K32" s="76">
        <v>0.2</v>
      </c>
      <c r="L32" s="57">
        <f t="shared" si="9"/>
        <v>73989.148721363163</v>
      </c>
      <c r="M32" s="58"/>
    </row>
    <row r="33" spans="1:13" s="4" customFormat="1" ht="78" customHeight="1" x14ac:dyDescent="0.2">
      <c r="A33" s="73">
        <f t="shared" si="5"/>
        <v>20</v>
      </c>
      <c r="B33" s="73" t="s">
        <v>16</v>
      </c>
      <c r="C33" s="73"/>
      <c r="D33" s="73" t="s">
        <v>59</v>
      </c>
      <c r="E33" s="74">
        <f t="shared" si="6"/>
        <v>3141.0982200096937</v>
      </c>
      <c r="F33" s="75" t="s">
        <v>17</v>
      </c>
      <c r="G33" s="57">
        <v>181</v>
      </c>
      <c r="H33" s="57">
        <v>3211.76</v>
      </c>
      <c r="I33" s="57">
        <f t="shared" si="7"/>
        <v>2617.5818500080782</v>
      </c>
      <c r="J33" s="57">
        <f t="shared" si="8"/>
        <v>473782.31485146214</v>
      </c>
      <c r="K33" s="76">
        <v>0.2</v>
      </c>
      <c r="L33" s="57">
        <f t="shared" si="9"/>
        <v>568538.77782175457</v>
      </c>
      <c r="M33" s="13"/>
    </row>
    <row r="34" spans="1:13" s="4" customFormat="1" ht="117" customHeight="1" x14ac:dyDescent="0.2">
      <c r="A34" s="73">
        <f t="shared" si="5"/>
        <v>21</v>
      </c>
      <c r="B34" s="73" t="s">
        <v>31</v>
      </c>
      <c r="C34" s="73"/>
      <c r="D34" s="73" t="s">
        <v>32</v>
      </c>
      <c r="E34" s="74">
        <f t="shared" si="6"/>
        <v>31410.982200096933</v>
      </c>
      <c r="F34" s="75" t="s">
        <v>15</v>
      </c>
      <c r="G34" s="57">
        <v>4</v>
      </c>
      <c r="H34" s="57">
        <v>32117.599999999999</v>
      </c>
      <c r="I34" s="57">
        <f t="shared" si="7"/>
        <v>26175.818500080779</v>
      </c>
      <c r="J34" s="57">
        <f t="shared" si="8"/>
        <v>104703.27400032312</v>
      </c>
      <c r="K34" s="76">
        <v>0.2</v>
      </c>
      <c r="L34" s="57">
        <f t="shared" si="9"/>
        <v>125643.92880038773</v>
      </c>
      <c r="M34" s="5"/>
    </row>
    <row r="35" spans="1:13" s="4" customFormat="1" ht="115.5" customHeight="1" x14ac:dyDescent="0.2">
      <c r="A35" s="73">
        <f t="shared" si="5"/>
        <v>22</v>
      </c>
      <c r="B35" s="73" t="s">
        <v>33</v>
      </c>
      <c r="C35" s="73"/>
      <c r="D35" s="73" t="s">
        <v>53</v>
      </c>
      <c r="E35" s="74">
        <f t="shared" si="6"/>
        <v>4457.8272372806132</v>
      </c>
      <c r="F35" s="75" t="s">
        <v>10</v>
      </c>
      <c r="G35" s="57">
        <v>104</v>
      </c>
      <c r="H35" s="57">
        <v>4558.1099999999997</v>
      </c>
      <c r="I35" s="57">
        <f t="shared" si="7"/>
        <v>3714.8560310671778</v>
      </c>
      <c r="J35" s="57">
        <f t="shared" si="8"/>
        <v>386345.02723098651</v>
      </c>
      <c r="K35" s="76">
        <v>0.2</v>
      </c>
      <c r="L35" s="57">
        <f t="shared" si="9"/>
        <v>463614.0326771838</v>
      </c>
      <c r="M35" s="13"/>
    </row>
    <row r="36" spans="1:13" s="4" customFormat="1" ht="86.25" customHeight="1" x14ac:dyDescent="0.2">
      <c r="A36" s="73">
        <f t="shared" si="5"/>
        <v>23</v>
      </c>
      <c r="B36" s="73" t="s">
        <v>34</v>
      </c>
      <c r="C36" s="73"/>
      <c r="D36" s="73" t="s">
        <v>99</v>
      </c>
      <c r="E36" s="74">
        <f t="shared" si="6"/>
        <v>14134.922430062674</v>
      </c>
      <c r="F36" s="75" t="s">
        <v>10</v>
      </c>
      <c r="G36" s="57">
        <v>11.5</v>
      </c>
      <c r="H36" s="57">
        <v>14452.9</v>
      </c>
      <c r="I36" s="57">
        <f t="shared" si="7"/>
        <v>11779.102025052229</v>
      </c>
      <c r="J36" s="57">
        <f t="shared" si="8"/>
        <v>135459.67328810063</v>
      </c>
      <c r="K36" s="76">
        <v>0.2</v>
      </c>
      <c r="L36" s="57">
        <f t="shared" si="9"/>
        <v>162551.60794572075</v>
      </c>
      <c r="M36" s="5"/>
    </row>
    <row r="37" spans="1:13" s="7" customFormat="1" ht="22.15" customHeight="1" x14ac:dyDescent="0.2">
      <c r="A37" s="169" t="s">
        <v>22</v>
      </c>
      <c r="B37" s="170"/>
      <c r="C37" s="170"/>
      <c r="D37" s="171"/>
      <c r="E37" s="84"/>
      <c r="F37" s="79"/>
      <c r="G37" s="79"/>
      <c r="H37" s="79"/>
      <c r="I37" s="79"/>
      <c r="J37" s="80">
        <f>SUM(J23:J36)</f>
        <v>2806393.7723115655</v>
      </c>
      <c r="K37" s="79"/>
      <c r="L37" s="82">
        <f>SUM(L23:L36)</f>
        <v>3367672.5267738784</v>
      </c>
      <c r="M37" s="6"/>
    </row>
    <row r="38" spans="1:13" s="7" customFormat="1" ht="22.15" customHeight="1" x14ac:dyDescent="0.2">
      <c r="A38" s="172" t="s">
        <v>43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3"/>
      <c r="L38" s="173"/>
      <c r="M38" s="6"/>
    </row>
    <row r="39" spans="1:13" s="7" customFormat="1" ht="195" customHeight="1" x14ac:dyDescent="0.2">
      <c r="A39" s="73">
        <v>22</v>
      </c>
      <c r="B39" s="73" t="s">
        <v>44</v>
      </c>
      <c r="C39" s="10"/>
      <c r="D39" s="73" t="s">
        <v>47</v>
      </c>
      <c r="E39" s="74">
        <f>I39*$L$9</f>
        <v>196015.94804548062</v>
      </c>
      <c r="F39" s="75" t="s">
        <v>42</v>
      </c>
      <c r="G39" s="57">
        <v>1</v>
      </c>
      <c r="H39" s="57">
        <v>200425.5</v>
      </c>
      <c r="I39" s="57">
        <f>H39/$K$9</f>
        <v>163346.62337123384</v>
      </c>
      <c r="J39" s="57">
        <f>G39*I39</f>
        <v>163346.62337123384</v>
      </c>
      <c r="K39" s="76">
        <v>0.2</v>
      </c>
      <c r="L39" s="57">
        <f>J39*$L$9</f>
        <v>196015.94804548062</v>
      </c>
      <c r="M39" s="6"/>
    </row>
    <row r="40" spans="1:13" s="7" customFormat="1" ht="20.25" customHeight="1" x14ac:dyDescent="0.2">
      <c r="A40" s="169" t="s">
        <v>22</v>
      </c>
      <c r="B40" s="170"/>
      <c r="C40" s="170"/>
      <c r="D40" s="170"/>
      <c r="E40" s="83"/>
      <c r="F40" s="79"/>
      <c r="G40" s="79"/>
      <c r="H40" s="79"/>
      <c r="I40" s="79"/>
      <c r="J40" s="80">
        <f>SUM(J39)</f>
        <v>163346.62337123384</v>
      </c>
      <c r="K40" s="79"/>
      <c r="L40" s="82">
        <f>SUM(L39)</f>
        <v>196015.94804548062</v>
      </c>
      <c r="M40" s="6"/>
    </row>
    <row r="41" spans="1:13" s="4" customFormat="1" ht="24.75" customHeight="1" x14ac:dyDescent="0.2">
      <c r="A41" s="174" t="s">
        <v>35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5"/>
      <c r="L41" s="175"/>
      <c r="M41" s="5"/>
    </row>
    <row r="42" spans="1:13" s="4" customFormat="1" ht="207.75" customHeight="1" x14ac:dyDescent="0.2">
      <c r="A42" s="73">
        <v>23</v>
      </c>
      <c r="B42" s="73" t="s">
        <v>36</v>
      </c>
      <c r="C42" s="73"/>
      <c r="D42" s="73" t="s">
        <v>100</v>
      </c>
      <c r="E42" s="74">
        <f>I42*$L$9</f>
        <v>805410.97836595296</v>
      </c>
      <c r="F42" s="75" t="s">
        <v>15</v>
      </c>
      <c r="G42" s="57">
        <v>1</v>
      </c>
      <c r="H42" s="57">
        <v>823529.41</v>
      </c>
      <c r="I42" s="57">
        <f>H42/$K$9</f>
        <v>671175.81530496082</v>
      </c>
      <c r="J42" s="57">
        <v>671181.06</v>
      </c>
      <c r="K42" s="76">
        <v>0.2</v>
      </c>
      <c r="L42" s="57">
        <f>J42*$L$9</f>
        <v>805417.272</v>
      </c>
      <c r="M42" s="5"/>
    </row>
    <row r="43" spans="1:13" s="4" customFormat="1" ht="124.5" customHeight="1" x14ac:dyDescent="0.2">
      <c r="A43" s="73">
        <v>24</v>
      </c>
      <c r="B43" s="73" t="s">
        <v>37</v>
      </c>
      <c r="C43" s="73"/>
      <c r="D43" s="73" t="s">
        <v>38</v>
      </c>
      <c r="E43" s="74">
        <f>I43*$L$9</f>
        <v>31411.031100049295</v>
      </c>
      <c r="F43" s="75" t="s">
        <v>15</v>
      </c>
      <c r="G43" s="57">
        <v>2</v>
      </c>
      <c r="H43" s="57">
        <v>32117.65</v>
      </c>
      <c r="I43" s="57">
        <f>H43/$K$9</f>
        <v>26175.859250041081</v>
      </c>
      <c r="J43" s="57">
        <f>G43*I43</f>
        <v>52351.718500082163</v>
      </c>
      <c r="K43" s="76">
        <v>0.2</v>
      </c>
      <c r="L43" s="57">
        <f>J43*$L$9</f>
        <v>62822.06220009859</v>
      </c>
      <c r="M43" s="5"/>
    </row>
    <row r="44" spans="1:13" s="4" customFormat="1" ht="165.75" customHeight="1" x14ac:dyDescent="0.2">
      <c r="A44" s="73">
        <v>25</v>
      </c>
      <c r="B44" s="73" t="s">
        <v>65</v>
      </c>
      <c r="C44" s="73"/>
      <c r="D44" s="73"/>
      <c r="E44" s="74">
        <f>I44*$L$9</f>
        <v>606400.48525769368</v>
      </c>
      <c r="F44" s="75" t="s">
        <v>15</v>
      </c>
      <c r="G44" s="57">
        <v>1</v>
      </c>
      <c r="H44" s="57">
        <v>620042</v>
      </c>
      <c r="I44" s="57">
        <f>H44/$K$9</f>
        <v>505333.73771474476</v>
      </c>
      <c r="J44" s="57">
        <f>G44*I44</f>
        <v>505333.73771474476</v>
      </c>
      <c r="K44" s="76">
        <v>0.2</v>
      </c>
      <c r="L44" s="57">
        <f>J44*$L$9</f>
        <v>606400.48525769368</v>
      </c>
      <c r="M44" s="5"/>
    </row>
    <row r="45" spans="1:13" s="7" customFormat="1" ht="19.899999999999999" customHeight="1" x14ac:dyDescent="0.2">
      <c r="A45" s="169" t="s">
        <v>22</v>
      </c>
      <c r="B45" s="170"/>
      <c r="C45" s="170"/>
      <c r="D45" s="170"/>
      <c r="E45" s="83"/>
      <c r="F45" s="79"/>
      <c r="G45" s="79"/>
      <c r="H45" s="79"/>
      <c r="I45" s="79"/>
      <c r="J45" s="80">
        <f>SUM(J42:J44)</f>
        <v>1228866.5162148271</v>
      </c>
      <c r="K45" s="79"/>
      <c r="L45" s="82">
        <f>SUM(L42:L44)</f>
        <v>1474639.8194577922</v>
      </c>
      <c r="M45" s="6"/>
    </row>
    <row r="46" spans="1:13" s="9" customFormat="1" ht="39.75" customHeight="1" x14ac:dyDescent="0.25">
      <c r="A46" s="129" t="s">
        <v>54</v>
      </c>
      <c r="B46" s="130"/>
      <c r="C46" s="130"/>
      <c r="D46" s="130"/>
      <c r="E46" s="130"/>
      <c r="F46" s="130"/>
      <c r="G46" s="130"/>
      <c r="H46" s="131"/>
      <c r="I46" s="85"/>
      <c r="J46" s="86">
        <f>SUM(J45,J40,J37,J21)</f>
        <v>5386764.7514198218</v>
      </c>
      <c r="K46" s="87"/>
      <c r="L46" s="88">
        <f>SUM(L45,L40,L37,L21)</f>
        <v>6464117.7017037859</v>
      </c>
      <c r="M46" s="8"/>
    </row>
    <row r="47" spans="1:13" s="12" customFormat="1" ht="27.75" customHeight="1" x14ac:dyDescent="0.3">
      <c r="A47" s="165" t="s">
        <v>64</v>
      </c>
      <c r="B47" s="166"/>
      <c r="C47" s="166"/>
      <c r="D47" s="167"/>
      <c r="E47" s="89"/>
      <c r="F47" s="90" t="s">
        <v>60</v>
      </c>
      <c r="G47" s="91">
        <v>4</v>
      </c>
      <c r="H47" s="91">
        <v>249000</v>
      </c>
      <c r="I47" s="91"/>
      <c r="J47" s="91">
        <f>G47*H47</f>
        <v>996000</v>
      </c>
      <c r="K47" s="76">
        <v>0.2</v>
      </c>
      <c r="L47" s="82">
        <f>J47*L9</f>
        <v>1195200</v>
      </c>
      <c r="M47" s="11"/>
    </row>
    <row r="48" spans="1:13" s="4" customFormat="1" ht="24.75" hidden="1" customHeight="1" x14ac:dyDescent="0.2">
      <c r="A48" s="168" t="s">
        <v>39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57"/>
      <c r="M48" s="5"/>
    </row>
    <row r="49" spans="1:13" s="7" customFormat="1" ht="48" customHeight="1" x14ac:dyDescent="0.2">
      <c r="A49" s="165" t="s">
        <v>55</v>
      </c>
      <c r="B49" s="166"/>
      <c r="C49" s="166"/>
      <c r="D49" s="167"/>
      <c r="E49" s="89"/>
      <c r="F49" s="90" t="str">
        <f>F47</f>
        <v>к-т</v>
      </c>
      <c r="G49" s="91">
        <v>1</v>
      </c>
      <c r="H49" s="91">
        <v>952783.28</v>
      </c>
      <c r="I49" s="91"/>
      <c r="J49" s="91">
        <f>G49*H49</f>
        <v>952783.28</v>
      </c>
      <c r="K49" s="76">
        <v>0.2</v>
      </c>
      <c r="L49" s="82">
        <f>J49*L9</f>
        <v>1143339.936</v>
      </c>
      <c r="M49" s="6"/>
    </row>
    <row r="50" spans="1:13" s="7" customFormat="1" ht="51.75" customHeight="1" x14ac:dyDescent="0.2">
      <c r="A50" s="129" t="s">
        <v>101</v>
      </c>
      <c r="B50" s="130"/>
      <c r="C50" s="130"/>
      <c r="D50" s="131"/>
      <c r="E50" s="85"/>
      <c r="F50" s="87"/>
      <c r="G50" s="87"/>
      <c r="H50" s="87"/>
      <c r="I50" s="87"/>
      <c r="J50" s="92">
        <f>SUM(J49,J47,J46)</f>
        <v>7335548.031419822</v>
      </c>
      <c r="K50" s="93">
        <v>0.2</v>
      </c>
      <c r="L50" s="94">
        <f>J50*L9</f>
        <v>8802657.6377037857</v>
      </c>
      <c r="M50" s="6"/>
    </row>
    <row r="51" spans="1:13" s="4" customFormat="1" x14ac:dyDescent="0.2">
      <c r="A51" s="95"/>
      <c r="B51" s="96"/>
      <c r="C51" s="97"/>
      <c r="D51" s="98"/>
      <c r="E51" s="98"/>
      <c r="F51" s="97"/>
      <c r="G51" s="98"/>
      <c r="H51" s="98"/>
      <c r="I51" s="98"/>
      <c r="J51" s="98"/>
      <c r="K51" s="98"/>
      <c r="L51" s="99"/>
    </row>
    <row r="52" spans="1:13" ht="328.5" hidden="1" customHeight="1" x14ac:dyDescent="0.2">
      <c r="A52" s="157" t="s">
        <v>102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</row>
    <row r="53" spans="1:13" ht="18" x14ac:dyDescent="0.2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</row>
    <row r="54" spans="1:13" ht="18" x14ac:dyDescent="0.2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</row>
    <row r="55" spans="1:13" ht="18" x14ac:dyDescent="0.2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</row>
    <row r="56" spans="1:13" ht="20.25" customHeight="1" x14ac:dyDescent="0.2">
      <c r="A56" s="159" t="s">
        <v>103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</row>
    <row r="57" spans="1:13" ht="20.25" customHeight="1" x14ac:dyDescent="0.2">
      <c r="A57" s="160" t="s">
        <v>104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</row>
    <row r="58" spans="1:13" ht="20.25" x14ac:dyDescent="0.2">
      <c r="A58" s="101"/>
      <c r="B58" s="101"/>
      <c r="C58" s="101"/>
      <c r="D58" s="101"/>
      <c r="E58" s="101"/>
      <c r="F58" s="101"/>
      <c r="G58" s="101"/>
      <c r="H58" s="101"/>
      <c r="I58" s="101"/>
      <c r="J58" s="101"/>
      <c r="K58" s="101"/>
      <c r="L58" s="101"/>
    </row>
    <row r="59" spans="1:13" ht="20.25" customHeight="1" x14ac:dyDescent="0.2">
      <c r="A59" s="160" t="s">
        <v>63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</row>
    <row r="60" spans="1:13" ht="20.25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1"/>
    </row>
    <row r="61" spans="1:13" ht="20.25" customHeight="1" x14ac:dyDescent="0.2">
      <c r="A61" s="162" t="s">
        <v>105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</row>
    <row r="62" spans="1:13" ht="20.25" x14ac:dyDescent="0.2">
      <c r="A62" s="101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</row>
    <row r="63" spans="1:13" ht="20.25" customHeight="1" x14ac:dyDescent="0.2">
      <c r="A63" s="163" t="s">
        <v>106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</row>
    <row r="64" spans="1:13" ht="20.25" customHeight="1" x14ac:dyDescent="0.2">
      <c r="A64" s="163" t="s">
        <v>107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</row>
    <row r="65" spans="1:12" ht="20.25" customHeight="1" x14ac:dyDescent="0.2">
      <c r="A65" s="164" t="s">
        <v>108</v>
      </c>
      <c r="B65" s="164"/>
      <c r="C65" s="164"/>
      <c r="D65" s="164"/>
      <c r="E65" s="102"/>
      <c r="F65" s="101"/>
      <c r="G65" s="101"/>
      <c r="H65" s="101"/>
      <c r="I65" s="101"/>
      <c r="J65" s="101"/>
      <c r="K65" s="101"/>
      <c r="L65" s="101"/>
    </row>
    <row r="66" spans="1:12" ht="20.25" customHeight="1" x14ac:dyDescent="0.2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</row>
    <row r="67" spans="1:12" ht="20.25" x14ac:dyDescent="0.2">
      <c r="A67" s="159" t="s">
        <v>109</v>
      </c>
      <c r="B67" s="159"/>
      <c r="C67" s="159"/>
      <c r="D67" s="159"/>
      <c r="E67" s="159"/>
      <c r="F67" s="159"/>
      <c r="G67" s="159"/>
      <c r="H67" s="159"/>
      <c r="I67" s="159"/>
      <c r="J67" s="159"/>
      <c r="K67" s="159"/>
      <c r="L67" s="159"/>
    </row>
    <row r="68" spans="1:12" ht="20.25" x14ac:dyDescent="0.2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</row>
    <row r="69" spans="1:12" ht="20.25" customHeight="1" x14ac:dyDescent="0.35">
      <c r="A69" s="161" t="s">
        <v>0</v>
      </c>
      <c r="B69" s="161"/>
      <c r="C69" s="161"/>
      <c r="D69" s="103"/>
      <c r="E69" s="103"/>
      <c r="F69" s="104"/>
      <c r="G69" s="104"/>
      <c r="H69" s="104"/>
      <c r="I69" s="104"/>
      <c r="J69" s="104"/>
      <c r="K69" s="104"/>
      <c r="L69" s="105" t="s">
        <v>1</v>
      </c>
    </row>
    <row r="70" spans="1:12" ht="23.25" x14ac:dyDescent="0.35">
      <c r="A70" s="106" t="s">
        <v>62</v>
      </c>
      <c r="B70" s="107"/>
      <c r="C70" s="108"/>
      <c r="D70" s="109"/>
      <c r="E70" s="109"/>
      <c r="F70" s="110"/>
      <c r="G70" s="110"/>
      <c r="H70" s="110"/>
      <c r="I70" s="110"/>
      <c r="J70" s="110"/>
      <c r="K70" s="110"/>
      <c r="L70" s="105" t="s">
        <v>50</v>
      </c>
    </row>
    <row r="71" spans="1:12" ht="23.25" x14ac:dyDescent="0.35">
      <c r="A71" s="161"/>
      <c r="B71" s="161"/>
      <c r="C71" s="161"/>
      <c r="D71" s="103"/>
      <c r="E71" s="103"/>
      <c r="F71" s="104"/>
      <c r="G71" s="104"/>
      <c r="H71" s="104"/>
      <c r="I71" s="104"/>
      <c r="J71" s="104"/>
      <c r="K71" s="104"/>
      <c r="L71" s="105"/>
    </row>
    <row r="72" spans="1:12" ht="23.25" x14ac:dyDescent="0.35">
      <c r="A72" s="106"/>
      <c r="B72" s="107"/>
      <c r="C72" s="108"/>
      <c r="D72" s="109"/>
      <c r="E72" s="109"/>
      <c r="F72" s="110"/>
      <c r="G72" s="110"/>
      <c r="H72" s="110"/>
      <c r="I72" s="110"/>
      <c r="J72" s="110"/>
      <c r="K72" s="110"/>
      <c r="L72" s="105"/>
    </row>
    <row r="73" spans="1:12" ht="18" x14ac:dyDescent="0.2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</row>
    <row r="74" spans="1:12" ht="18" x14ac:dyDescent="0.2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</row>
    <row r="75" spans="1:12" ht="18" x14ac:dyDescent="0.2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</row>
    <row r="76" spans="1:12" ht="18" x14ac:dyDescent="0.2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</row>
    <row r="77" spans="1:12" ht="18" x14ac:dyDescent="0.2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</row>
    <row r="78" spans="1:12" s="9" customFormat="1" ht="18" x14ac:dyDescent="0.25">
      <c r="A78" s="111"/>
      <c r="B78" s="111"/>
      <c r="C78" s="112"/>
      <c r="D78" s="111"/>
      <c r="E78" s="111"/>
      <c r="F78" s="112"/>
      <c r="G78" s="111"/>
      <c r="H78" s="111"/>
      <c r="I78" s="111"/>
      <c r="J78" s="111"/>
      <c r="K78" s="111"/>
      <c r="L78" s="113"/>
    </row>
    <row r="79" spans="1:12" ht="34.9" customHeight="1" x14ac:dyDescent="0.2"/>
  </sheetData>
  <mergeCells count="31">
    <mergeCell ref="A8:C8"/>
    <mergeCell ref="A9:B9"/>
    <mergeCell ref="A10:D10"/>
    <mergeCell ref="A12:L12"/>
    <mergeCell ref="A13:L13"/>
    <mergeCell ref="M19:O19"/>
    <mergeCell ref="A21:D21"/>
    <mergeCell ref="A22:L22"/>
    <mergeCell ref="M30:P30"/>
    <mergeCell ref="M31:P31"/>
    <mergeCell ref="A37:D37"/>
    <mergeCell ref="A38:L38"/>
    <mergeCell ref="A40:D40"/>
    <mergeCell ref="A41:L41"/>
    <mergeCell ref="A45:D45"/>
    <mergeCell ref="A46:H46"/>
    <mergeCell ref="A47:D47"/>
    <mergeCell ref="A48:K48"/>
    <mergeCell ref="A49:D49"/>
    <mergeCell ref="A50:D50"/>
    <mergeCell ref="A52:L52"/>
    <mergeCell ref="A56:L56"/>
    <mergeCell ref="A57:L57"/>
    <mergeCell ref="A59:L59"/>
    <mergeCell ref="A71:C71"/>
    <mergeCell ref="A61:L61"/>
    <mergeCell ref="A63:L63"/>
    <mergeCell ref="A64:L64"/>
    <mergeCell ref="A65:D65"/>
    <mergeCell ref="A67:L67"/>
    <mergeCell ref="A69:C69"/>
  </mergeCells>
  <printOptions horizontalCentered="1"/>
  <pageMargins left="7.874015748031496E-2" right="0.23622047244094491" top="0" bottom="0.15748031496062992" header="0.15748031496062992" footer="0.51181102362204722"/>
  <pageSetup paperSize="9" scale="41" fitToHeight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ТХ</vt:lpstr>
      <vt:lpstr>Спецификация РУБ. с монтажом</vt:lpstr>
      <vt:lpstr>Расчет $Тендер в РУБ.</vt:lpstr>
      <vt:lpstr>Лист1</vt:lpstr>
      <vt:lpstr>'Расчет $Тендер в РУБ.'!Область_печати</vt:lpstr>
      <vt:lpstr>'Спецификация РУБ. с монтажом'!Область_печати</vt:lpstr>
      <vt:lpstr>ТХ!Область_печати</vt:lpstr>
    </vt:vector>
  </TitlesOfParts>
  <Company>VDS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Касперович Руслан Анатольевич</dc:creator>
  <cp:lastModifiedBy>Асель Алибекова</cp:lastModifiedBy>
  <cp:lastPrinted>2025-05-12T10:31:03Z</cp:lastPrinted>
  <dcterms:created xsi:type="dcterms:W3CDTF">2017-09-27T08:25:19Z</dcterms:created>
  <dcterms:modified xsi:type="dcterms:W3CDTF">2025-09-02T10:26:55Z</dcterms:modified>
</cp:coreProperties>
</file>