
<file path=[Content_Types].xml><?xml version="1.0" encoding="utf-8"?>
<Types xmlns="http://schemas.openxmlformats.org/package/2006/content-types">
  <Default Extension="bin" ContentType="application/vnd.openxmlformats-officedocument.spreadsheetml.printerSettings"/>
  <Default Extension="png" ContentType="image/png"/>
  <Default Extension="jfif" ContentType="image/jpe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64011"/>
  <mc:AlternateContent xmlns:mc="http://schemas.openxmlformats.org/markup-compatibility/2006">
    <mc:Choice Requires="x15">
      <x15ac:absPath xmlns:x15ac="http://schemas.microsoft.com/office/spreadsheetml/2010/11/ac" url="\\10.161.60.12\Exchange\Procurement_Dept\2022\Гульмира\Торговое оборудование\Т.з\"/>
    </mc:Choice>
  </mc:AlternateContent>
  <bookViews>
    <workbookView xWindow="0" yWindow="0" windowWidth="2370" windowHeight="0"/>
  </bookViews>
  <sheets>
    <sheet name="Т.З." sheetId="4" r:id="rId1"/>
    <sheet name="Спецификация РУБ. с монтажом" sheetId="2" state="hidden" r:id="rId2"/>
    <sheet name="Расчет $Тендер в РУБ." sheetId="3" state="hidden" r:id="rId3"/>
  </sheets>
  <definedNames>
    <definedName name="_xlnm.Print_Area" localSheetId="2">'Расчет $Тендер в РУБ.'!$A$1:$L$79</definedName>
    <definedName name="_xlnm.Print_Area" localSheetId="1">'Спецификация РУБ. с монтажом'!$A$1:$K$67</definedName>
    <definedName name="_xlnm.Print_Area" localSheetId="0">Т.З.!$A$1:$H$12</definedName>
  </definedNames>
  <calcPr calcId="162913"/>
</workbook>
</file>

<file path=xl/calcChain.xml><?xml version="1.0" encoding="utf-8"?>
<calcChain xmlns="http://schemas.openxmlformats.org/spreadsheetml/2006/main">
  <c r="J49" i="3" l="1"/>
  <c r="F49" i="3"/>
  <c r="J47" i="3"/>
  <c r="L47" i="3" s="1"/>
  <c r="L44" i="3"/>
  <c r="J44" i="3"/>
  <c r="I44" i="3"/>
  <c r="E44" i="3"/>
  <c r="I43" i="3"/>
  <c r="J43" i="3" s="1"/>
  <c r="L42" i="3"/>
  <c r="I42" i="3"/>
  <c r="E42" i="3"/>
  <c r="J39" i="3"/>
  <c r="L39" i="3" s="1"/>
  <c r="L40" i="3" s="1"/>
  <c r="I39" i="3"/>
  <c r="E39" i="3"/>
  <c r="J36" i="3"/>
  <c r="L36" i="3" s="1"/>
  <c r="I36" i="3"/>
  <c r="E36" i="3"/>
  <c r="A36" i="3"/>
  <c r="I35" i="3"/>
  <c r="J35" i="3" s="1"/>
  <c r="L35" i="3" s="1"/>
  <c r="E35" i="3"/>
  <c r="A35" i="3"/>
  <c r="I34" i="3"/>
  <c r="J34" i="3" s="1"/>
  <c r="L34" i="3" s="1"/>
  <c r="A34" i="3"/>
  <c r="J33" i="3"/>
  <c r="L33" i="3" s="1"/>
  <c r="I33" i="3"/>
  <c r="E33" i="3"/>
  <c r="A33" i="3"/>
  <c r="I32" i="3"/>
  <c r="J32" i="3" s="1"/>
  <c r="L32" i="3" s="1"/>
  <c r="E32" i="3"/>
  <c r="A32" i="3"/>
  <c r="I31" i="3"/>
  <c r="J31" i="3" s="1"/>
  <c r="L31" i="3" s="1"/>
  <c r="E31" i="3"/>
  <c r="A31" i="3"/>
  <c r="I30" i="3"/>
  <c r="E30" i="3" s="1"/>
  <c r="A30" i="3"/>
  <c r="J29" i="3"/>
  <c r="L29" i="3" s="1"/>
  <c r="I29" i="3"/>
  <c r="E29" i="3"/>
  <c r="A29" i="3"/>
  <c r="I28" i="3"/>
  <c r="J28" i="3" s="1"/>
  <c r="L28" i="3" s="1"/>
  <c r="E28" i="3"/>
  <c r="A28" i="3"/>
  <c r="I27" i="3"/>
  <c r="J27" i="3" s="1"/>
  <c r="L27" i="3" s="1"/>
  <c r="E27" i="3"/>
  <c r="A27" i="3"/>
  <c r="I26" i="3"/>
  <c r="E26" i="3" s="1"/>
  <c r="A26" i="3"/>
  <c r="J25" i="3"/>
  <c r="L25" i="3" s="1"/>
  <c r="I25" i="3"/>
  <c r="E25" i="3"/>
  <c r="A25" i="3"/>
  <c r="I24" i="3"/>
  <c r="J24" i="3" s="1"/>
  <c r="L24" i="3" s="1"/>
  <c r="E24" i="3"/>
  <c r="A24" i="3"/>
  <c r="I23" i="3"/>
  <c r="J23" i="3" s="1"/>
  <c r="E23" i="3"/>
  <c r="A23" i="3"/>
  <c r="I20" i="3"/>
  <c r="J20" i="3" s="1"/>
  <c r="L20" i="3" s="1"/>
  <c r="E20" i="3"/>
  <c r="A20" i="3"/>
  <c r="I19" i="3"/>
  <c r="J19" i="3" s="1"/>
  <c r="L19" i="3" s="1"/>
  <c r="E19" i="3"/>
  <c r="A19" i="3"/>
  <c r="I18" i="3"/>
  <c r="E18" i="3" s="1"/>
  <c r="A18" i="3"/>
  <c r="J17" i="3"/>
  <c r="L17" i="3" s="1"/>
  <c r="I17" i="3"/>
  <c r="E17" i="3"/>
  <c r="A17" i="3"/>
  <c r="I16" i="3"/>
  <c r="J16" i="3" s="1"/>
  <c r="L16" i="3" s="1"/>
  <c r="E16" i="3"/>
  <c r="A16" i="3"/>
  <c r="I15" i="3"/>
  <c r="J15" i="3" s="1"/>
  <c r="L15" i="3" s="1"/>
  <c r="E15" i="3"/>
  <c r="A15" i="3"/>
  <c r="I14" i="3"/>
  <c r="E14" i="3" s="1"/>
  <c r="A14" i="3"/>
  <c r="K47" i="2"/>
  <c r="E47" i="2"/>
  <c r="K45" i="2"/>
  <c r="K42" i="2"/>
  <c r="I42" i="2"/>
  <c r="I41" i="2"/>
  <c r="K41" i="2" s="1"/>
  <c r="K40" i="2"/>
  <c r="K43" i="2" s="1"/>
  <c r="K44" i="2" s="1"/>
  <c r="I40" i="2"/>
  <c r="I38" i="2"/>
  <c r="K37" i="2"/>
  <c r="K38" i="2" s="1"/>
  <c r="I37" i="2"/>
  <c r="K34" i="2"/>
  <c r="I34" i="2"/>
  <c r="A34" i="2"/>
  <c r="I33" i="2"/>
  <c r="K33" i="2" s="1"/>
  <c r="A33" i="2"/>
  <c r="I32" i="2"/>
  <c r="K32" i="2" s="1"/>
  <c r="A32" i="2"/>
  <c r="I31" i="2"/>
  <c r="K31" i="2" s="1"/>
  <c r="A31" i="2"/>
  <c r="K30" i="2"/>
  <c r="I30" i="2"/>
  <c r="A30" i="2"/>
  <c r="I29" i="2"/>
  <c r="K29" i="2" s="1"/>
  <c r="A29" i="2"/>
  <c r="I28" i="2"/>
  <c r="K28" i="2" s="1"/>
  <c r="A28" i="2"/>
  <c r="I27" i="2"/>
  <c r="K27" i="2" s="1"/>
  <c r="A27" i="2"/>
  <c r="K26" i="2"/>
  <c r="I26" i="2"/>
  <c r="A26" i="2"/>
  <c r="I25" i="2"/>
  <c r="K25" i="2" s="1"/>
  <c r="A25" i="2"/>
  <c r="I24" i="2"/>
  <c r="K24" i="2" s="1"/>
  <c r="A24" i="2"/>
  <c r="I23" i="2"/>
  <c r="K23" i="2" s="1"/>
  <c r="A23" i="2"/>
  <c r="K22" i="2"/>
  <c r="I22" i="2"/>
  <c r="A22" i="2"/>
  <c r="I21" i="2"/>
  <c r="I35" i="2" s="1"/>
  <c r="A21" i="2"/>
  <c r="K18" i="2"/>
  <c r="I18" i="2"/>
  <c r="A18" i="2"/>
  <c r="I17" i="2"/>
  <c r="K17" i="2" s="1"/>
  <c r="A17" i="2"/>
  <c r="I16" i="2"/>
  <c r="K16" i="2" s="1"/>
  <c r="A16" i="2"/>
  <c r="I15" i="2"/>
  <c r="K15" i="2" s="1"/>
  <c r="A15" i="2"/>
  <c r="K14" i="2"/>
  <c r="I14" i="2"/>
  <c r="A14" i="2"/>
  <c r="I13" i="2"/>
  <c r="I19" i="2" s="1"/>
  <c r="A13" i="2"/>
  <c r="K12" i="2"/>
  <c r="K19" i="2" s="1"/>
  <c r="H12" i="2"/>
  <c r="A12" i="2"/>
  <c r="K48" i="2" l="1"/>
  <c r="L23" i="3"/>
  <c r="J45" i="3"/>
  <c r="L43" i="3"/>
  <c r="L45" i="3"/>
  <c r="K13" i="2"/>
  <c r="K21" i="2"/>
  <c r="K35" i="2" s="1"/>
  <c r="I43" i="2"/>
  <c r="I44" i="2" s="1"/>
  <c r="I48" i="2" s="1"/>
  <c r="J14" i="3"/>
  <c r="J18" i="3"/>
  <c r="L18" i="3" s="1"/>
  <c r="J26" i="3"/>
  <c r="L26" i="3" s="1"/>
  <c r="J30" i="3"/>
  <c r="L30" i="3" s="1"/>
  <c r="E34" i="3"/>
  <c r="J40" i="3"/>
  <c r="E43" i="3"/>
  <c r="L49" i="3"/>
  <c r="L37" i="3" l="1"/>
  <c r="L14" i="3"/>
  <c r="L21" i="3" s="1"/>
  <c r="L46" i="3" s="1"/>
  <c r="J21" i="3"/>
  <c r="J37" i="3"/>
  <c r="J46" i="3" s="1"/>
  <c r="J50" i="3" s="1"/>
  <c r="L50" i="3" s="1"/>
</calcChain>
</file>

<file path=xl/sharedStrings.xml><?xml version="1.0" encoding="utf-8"?>
<sst xmlns="http://schemas.openxmlformats.org/spreadsheetml/2006/main" count="328" uniqueCount="195">
  <si>
    <t>Поставщик:</t>
  </si>
  <si>
    <t>Покупатель:</t>
  </si>
  <si>
    <t>№ п/п</t>
  </si>
  <si>
    <t xml:space="preserve">Наименование </t>
  </si>
  <si>
    <t>Эскиз</t>
  </si>
  <si>
    <t xml:space="preserve">Техническое описание </t>
  </si>
  <si>
    <t>Ед. изм.</t>
  </si>
  <si>
    <t>Кол-во</t>
  </si>
  <si>
    <t>РЕКЛАМА И ОБЛИЦОВКА</t>
  </si>
  <si>
    <t>Фриз алюминиевый</t>
  </si>
  <si>
    <t>м2</t>
  </si>
  <si>
    <t>Обшивка стен здания алюминиевая</t>
  </si>
  <si>
    <t>м²</t>
  </si>
  <si>
    <t>Обшивка стен здания стальная</t>
  </si>
  <si>
    <t>Короб информационный</t>
  </si>
  <si>
    <t>шт</t>
  </si>
  <si>
    <t>Штроба с декоративной подсветкой</t>
  </si>
  <si>
    <t>м.п.</t>
  </si>
  <si>
    <t>Обшивка оконных и дверных проемов алюминиевая</t>
  </si>
  <si>
    <t>Парапет стальной</t>
  </si>
  <si>
    <t>Изготавливается из оцинкованной стали толщиной 0,5 мм, замки, м/к, силикон. Отгружается с завода листами, производство на строительной площадке.</t>
  </si>
  <si>
    <t>Цоколь алюминиевый</t>
  </si>
  <si>
    <t>Итого ПО ПОДРАЗДЕЛУ</t>
  </si>
  <si>
    <t>Аппликации из самоклеящейся пленки</t>
  </si>
  <si>
    <t>Аппликации с цветной печатью на ТРК, номера ТРК и виды топлива на опоры навеса.
Виниловые магнитные пленки для видов топлива.</t>
  </si>
  <si>
    <t>Защитная дуга стальная</t>
  </si>
  <si>
    <t>Объемная буква (знак)</t>
  </si>
  <si>
    <t xml:space="preserve">Объемная буква </t>
  </si>
  <si>
    <t>Подвесной потолок стальной</t>
  </si>
  <si>
    <t>Светильник уличный</t>
  </si>
  <si>
    <t>Изготавливается из оцинкованной стали толщиной 0,5 мм, замки, м/к, силикон</t>
  </si>
  <si>
    <t>Указатель видов топлива</t>
  </si>
  <si>
    <t>Информационный планшет  с видами топлива на ТРК, монтируется на островок ТРК со стороны въезда, выполнен из алюминия с полимерным покрытием и печатью, м/квыполнен из стали с антикоррозионой обработкой и лакокрасочным покрытием.</t>
  </si>
  <si>
    <t>Обшивка опор алюминиевая</t>
  </si>
  <si>
    <t>Обшивка островка безопасности стальная</t>
  </si>
  <si>
    <t>Отдельностоящие конструкции</t>
  </si>
  <si>
    <t>Стела электронная</t>
  </si>
  <si>
    <t>Указатель</t>
  </si>
  <si>
    <t xml:space="preserve">Указатель въезда-выезда двусторонний световой, панели выполнены из алюминия с полимерным покрытием, внутреняя подсветка светодиоды, световая штроба.
</t>
  </si>
  <si>
    <t>Стоимость строительно-монтажных работ (11%)</t>
  </si>
  <si>
    <t xml:space="preserve">
Обшивка стен здания алюминиевая кассетами. Панели выполнены из алюминия 1,9  мм с полимерным покрытием.  Подконструкции выполнены из стальной оцинкованной трубы. На лицевой поверхности отсутствуют метизы и крепежные элементы. Цвет по wrk 
</t>
  </si>
  <si>
    <t xml:space="preserve">Световая декоративная штроба для подсветки фриза здания, выполнена из алюминиевого  профиля . Для внутренней подсветки используютсясветодиоды в компаундной заливке. Комплектуется источниками питания. </t>
  </si>
  <si>
    <t>компл.</t>
  </si>
  <si>
    <t>Отдельностоящий островок  (габариты 6200х1200х4000мм)</t>
  </si>
  <si>
    <t xml:space="preserve">Островок </t>
  </si>
  <si>
    <t>Здание операторной 312м2 (габариты 26000х12000х4800мм)</t>
  </si>
  <si>
    <t>Фриз здания, состоит  стальных панелей с  полимерным покрытием -  желтый . Подконструкции выполнены из стальной оцинкованной трубы.250мм</t>
  </si>
  <si>
    <t>Комплект рекламного оборудования для островока габаритами 6200х1200х4000мм. В комлект входит две фальш-опоры с алюминиевыми обшивками опор высотой 4000мм и верхними крышками, межколонный световой короб, указатель ТРК, 2 дуги, обшивка островка из нержавеющей стали 6200мм, аппликация на ТРК.</t>
  </si>
  <si>
    <t>Короб межколонный  информационный светвой со сменной рекламой . 5300мм</t>
  </si>
  <si>
    <t xml:space="preserve">Защитная дуга выполнена из стали с антикоррозионной обработкой и полимерным покрытием. По 2 штуки на один островок ТРК.
</t>
  </si>
  <si>
    <t>ТОО "SINOOIL"</t>
  </si>
  <si>
    <t>Навес на 3 ТРК 340м2 (габариты 24000х9000х5300мм+13000ммх9500ммх5300мм)</t>
  </si>
  <si>
    <t>Фриз навеса, состоит из алюминиевых панелей толщиной - 1,8 мм, производства - Польша с  полимерным покрытием. Подконструкции выполнены из стальной оцинкованной трубы. Высота фриза 1200 мм.</t>
  </si>
  <si>
    <t>Обшивка опор алюминиевая с полимерным покрытием. М/к  - стальная оцинкованная труба. Развертка 500х500мм, Высота - 5200мм. Количество - 8шт.</t>
  </si>
  <si>
    <t>Итого: ПО РЕКЛАМНОМУ ОФОРМЛЕНИЮ И ОБЛИЦОВКЕ АЗС (здание операторной 312 м2, навес на 3 ТРК 340 м2,  островок  ДТ, электронная стела)</t>
  </si>
  <si>
    <t>Монтаж</t>
  </si>
  <si>
    <t>Цена, за ед, рублей</t>
  </si>
  <si>
    <t>Cветильник уличный . Подсветка LED</t>
  </si>
  <si>
    <t>Подвесной потолок из оцинкованной стали толщиной 0,7 мм в составе: панель белого цвета шириной 270 мм, стыковочный профиль, металлокаркас из оцинкованной трубы и арматуры, метизы. Комплектуется электромонтажным оборудованием. Цвет RAL 1202</t>
  </si>
  <si>
    <t>Алюминиевый профиль с компаундной заливкой с подсветкой светодиодами.  Комплектуется источниками питания, пр-во Mean Well, Тайвань. Одна полоса красного свечения, одна полоса - желтого свечения.</t>
  </si>
  <si>
    <t>к-т</t>
  </si>
  <si>
    <t xml:space="preserve">Обшивка стен здания стальная выполнена из стального профлиста MP-18 c полимерным покрытием RAL 7005. Каркас из стальных оцинкованных профилей. </t>
  </si>
  <si>
    <t>АО "Производственное объединение  "ПНСК"</t>
  </si>
  <si>
    <t>Основные облицовочные элементы здания, навеса, а так же стела, указатели не требующие фактическтих замеров будут запущены в произвосдтво после подписания договора и внесения предоплаты</t>
  </si>
  <si>
    <t>Доставка автомобильным транспортом ( 4 фуры)</t>
  </si>
  <si>
    <t>Имеджевая стела (Тотем)</t>
  </si>
  <si>
    <t>Цена, за ед р. без НДС со скидкой</t>
  </si>
  <si>
    <t>НДС 20%</t>
  </si>
  <si>
    <t>Приложение № 1</t>
  </si>
  <si>
    <t>к договору № 35/4-Карабутак</t>
  </si>
  <si>
    <t>от 04.04.2019 г.</t>
  </si>
  <si>
    <r>
      <t xml:space="preserve">Итого </t>
    </r>
    <r>
      <rPr>
        <b/>
        <i/>
        <sz val="12"/>
        <color indexed="10"/>
        <rFont val="Arial"/>
        <family val="2"/>
        <charset val="204"/>
      </rPr>
      <t>без НДС,</t>
    </r>
    <r>
      <rPr>
        <b/>
        <i/>
        <sz val="12"/>
        <rFont val="Arial"/>
        <family val="2"/>
        <charset val="204"/>
      </rPr>
      <t xml:space="preserve"> рублей</t>
    </r>
  </si>
  <si>
    <r>
      <t>Всего</t>
    </r>
    <r>
      <rPr>
        <b/>
        <i/>
        <sz val="12"/>
        <color indexed="10"/>
        <rFont val="Arial"/>
        <family val="2"/>
        <charset val="204"/>
      </rPr>
      <t xml:space="preserve">  с НДС </t>
    </r>
    <r>
      <rPr>
        <b/>
        <i/>
        <sz val="12"/>
        <rFont val="Arial"/>
        <family val="2"/>
        <charset val="204"/>
      </rPr>
      <t>рублей</t>
    </r>
  </si>
  <si>
    <r>
      <t>Обшивка оконных и дверных проемов на здании а  выполнена из алюминия  толщиной 1,9 мм , толщина полимерного покрытия не менее 70 мкр. Специальная конструкция откосов с примененим алюминиевых экструзионных профилей  обеспечивает отсутствие метизов на лицевых поверхностях.</t>
    </r>
    <r>
      <rPr>
        <b/>
        <sz val="12"/>
        <rFont val="Arial"/>
        <family val="2"/>
        <charset val="204"/>
      </rPr>
      <t xml:space="preserve"> Оконный (дверной) откос объемный, обеспечивает отсутствие метизов на лицевых поверхностях.</t>
    </r>
  </si>
  <si>
    <r>
      <t>Цоколь здания алюминиевый, выполнен из гладкого алюминия 1,9 мм, внутренний каркас из стальной оцинкованной трубы.</t>
    </r>
    <r>
      <rPr>
        <b/>
        <sz val="12"/>
        <rFont val="Arial"/>
        <family val="2"/>
        <charset val="204"/>
      </rPr>
      <t xml:space="preserve"> </t>
    </r>
  </si>
  <si>
    <r>
      <t>Знак накладной на фризе навеса из  формованного Senosana. Корпус знака из алюминия с полимерным покрытием белого цвета, внутренняя подсветка осуществляется  светодиодами.</t>
    </r>
    <r>
      <rPr>
        <b/>
        <sz val="12"/>
        <rFont val="Arial"/>
        <family val="2"/>
        <charset val="204"/>
      </rPr>
      <t xml:space="preserve"> </t>
    </r>
    <r>
      <rPr>
        <sz val="12"/>
        <rFont val="Arial"/>
        <family val="2"/>
        <charset val="204"/>
      </rPr>
      <t xml:space="preserve">
</t>
    </r>
  </si>
  <si>
    <r>
      <t xml:space="preserve">Врезные буквы </t>
    </r>
    <r>
      <rPr>
        <b/>
        <sz val="12"/>
        <rFont val="Arial"/>
        <family val="2"/>
        <charset val="204"/>
      </rPr>
      <t>"SINOOIL"</t>
    </r>
    <r>
      <rPr>
        <sz val="12"/>
        <rFont val="Arial"/>
        <family val="2"/>
        <charset val="204"/>
      </rPr>
      <t xml:space="preserve"> во фриз навеса из формованного пластика, внутренняя подсветка осуществляется  светодиодами.</t>
    </r>
  </si>
  <si>
    <r>
      <t xml:space="preserve">Фриз навеса комбинированный трехсоставной, состоит из алюминиевых панелей тощиной - 1,8 мм, с полимерным покрытием - белого и красного цвета Подконструкции выполнены из стальной оцинкованной трубы.высота </t>
    </r>
    <r>
      <rPr>
        <b/>
        <sz val="12"/>
        <rFont val="Arial"/>
        <family val="2"/>
        <charset val="204"/>
      </rPr>
      <t>1200мм</t>
    </r>
    <r>
      <rPr>
        <sz val="12"/>
        <rFont val="Arial"/>
        <family val="2"/>
        <charset val="204"/>
      </rPr>
      <t xml:space="preserve"> (развертка белой части 700мм, развертка красной части - 1000мм)</t>
    </r>
  </si>
  <si>
    <r>
      <t>Изготавливается из профилированной нержавеющей стали толщиной 2 мм, высотой 200 мм, ширина по основанию 1200 мм, вальцованный, с каркасом под заливку бетоном. Каркас изготавливается из черного металла. 3</t>
    </r>
    <r>
      <rPr>
        <b/>
        <sz val="12"/>
        <rFont val="Arial"/>
        <family val="2"/>
        <charset val="204"/>
      </rPr>
      <t xml:space="preserve"> шт по 6200мм</t>
    </r>
  </si>
  <si>
    <r>
      <t xml:space="preserve">Стела ценовая высотой 8200 мм на </t>
    </r>
    <r>
      <rPr>
        <b/>
        <sz val="12"/>
        <rFont val="Arial"/>
        <family val="2"/>
        <charset val="204"/>
      </rPr>
      <t>6 видов топлива  и бегущей строкой.</t>
    </r>
    <r>
      <rPr>
        <sz val="12"/>
        <rFont val="Arial"/>
        <family val="2"/>
        <charset val="204"/>
      </rPr>
      <t>Панели стелы выполнены из алюминия европейского стандарта с полимерным покрытием. Панель с логотипом и надписью "SINOOIL"  выполнены из плоского беломолочного акрила с аппликацией</t>
    </r>
  </si>
  <si>
    <r>
      <rPr>
        <b/>
        <sz val="12"/>
        <rFont val="Arial"/>
        <family val="2"/>
        <charset val="204"/>
      </rPr>
      <t>Требования к основным материалам:
Алюминий:</t>
    </r>
    <r>
      <rPr>
        <sz val="12"/>
        <rFont val="Arial"/>
        <family val="2"/>
        <charset val="204"/>
      </rPr>
      <t xml:space="preserve"> сплав системы Al-Mn (3103 Н24),DIN EN 485-1,2,4; EN 515, EN 573-3, качество поверхности гарантировано прохождением не менее 30-валковой правильной системы, высокое качество обработки поверхности — глянец по замерам глоссметра не ниже 80 %.
</t>
    </r>
    <r>
      <rPr>
        <b/>
        <sz val="12"/>
        <rFont val="Arial"/>
        <family val="2"/>
        <charset val="204"/>
      </rPr>
      <t xml:space="preserve">Полимерное покрытие: </t>
    </r>
    <r>
      <rPr>
        <sz val="12"/>
        <rFont val="Arial"/>
        <family val="2"/>
        <charset val="204"/>
      </rPr>
      <t xml:space="preserve">
Поверхности алюминиевых изделий покрываются полиэфирным полимером архитектурной серии, толщина покрытия 70 мкм, допустимое отклонение по всей поверхности не выше 10 мкм, качество адгезии 1 балл.</t>
    </r>
    <r>
      <rPr>
        <b/>
        <sz val="12"/>
        <rFont val="Arial"/>
        <family val="2"/>
        <charset val="204"/>
      </rPr>
      <t xml:space="preserve"> Предварительная обработка и нанесение автоматические, проводятся в заводских условиях. </t>
    </r>
    <r>
      <rPr>
        <sz val="12"/>
        <rFont val="Arial"/>
        <family val="2"/>
        <charset val="204"/>
      </rPr>
      <t>Требование по соответствию фирменных цветов — отклонение не более 4 % от шкалы Pantone при  аппаратных замерах. Гарантированная степень сохранения цвета —</t>
    </r>
    <r>
      <rPr>
        <b/>
        <sz val="12"/>
        <rFont val="Arial"/>
        <family val="2"/>
        <charset val="204"/>
      </rPr>
      <t xml:space="preserve"> не более 20 % выцветания в течение 10 лет согласно сертификата производителя покрытия.</t>
    </r>
    <r>
      <rPr>
        <sz val="12"/>
        <rFont val="Arial"/>
        <family val="2"/>
        <charset val="204"/>
      </rPr>
      <t xml:space="preserve">
</t>
    </r>
    <r>
      <rPr>
        <b/>
        <sz val="12"/>
        <rFont val="Arial"/>
        <family val="2"/>
        <charset val="204"/>
      </rPr>
      <t xml:space="preserve">Пластики: </t>
    </r>
    <r>
      <rPr>
        <sz val="12"/>
        <rFont val="Arial"/>
        <family val="2"/>
        <charset val="204"/>
      </rPr>
      <t xml:space="preserve">Экструдированный бело-молочный Plexiglas или прозрачный ПММА толщиной 3мм со светопроницаемостью не ниже 92 % или 30 %, соответственно. Для штробы применяется  литой  беломолочный ПММА Plexiglas . Спецсорта, удовлетворяющие повышенным требованиям к температурным колебаниям под нагрузкой или к коррозионной среде.  Сертифицированные DIN EN ISO 9001 (качество) и DIN EN ISO 14001 (окружающая среда). 
</t>
    </r>
    <r>
      <rPr>
        <b/>
        <sz val="12"/>
        <rFont val="Arial"/>
        <family val="2"/>
        <charset val="204"/>
      </rPr>
      <t>LED подсветка:</t>
    </r>
    <r>
      <rPr>
        <sz val="12"/>
        <rFont val="Arial"/>
        <family val="2"/>
        <charset val="204"/>
      </rPr>
      <t xml:space="preserve">
Выполняется с применением светодиодов производства </t>
    </r>
    <r>
      <rPr>
        <b/>
        <sz val="12"/>
        <rFont val="Arial"/>
        <family val="2"/>
        <charset val="204"/>
      </rPr>
      <t>CREE</t>
    </r>
    <r>
      <rPr>
        <sz val="12"/>
        <rFont val="Arial"/>
        <family val="2"/>
        <charset val="204"/>
      </rPr>
      <t xml:space="preserve">. Цвет  согласно фирменной графике. Питание каждой цепочки светодиодов – через стабилизатор тока. Источники питания, специально спроектированы для  применения  уличных конструкциях  на светодиодах , степень защиты от воздействия окружающей среды IP65-67, рабочий диапазон температур –30—+50 0С.
</t>
    </r>
    <r>
      <rPr>
        <b/>
        <sz val="12"/>
        <rFont val="Arial"/>
        <family val="2"/>
        <charset val="204"/>
      </rPr>
      <t xml:space="preserve">Метизы: </t>
    </r>
    <r>
      <rPr>
        <sz val="12"/>
        <rFont val="Arial"/>
        <family val="2"/>
        <charset val="204"/>
      </rPr>
      <t xml:space="preserve">нержавеющая сталь с белым цинковым покрытием. Соответствуют стандартам DIN: болты DIN 931, 933, 912 класс прочности 8,8; винты DIN 7985, 965, 966; гайки DIN 934 класс прочности 8,8; гайки колпачковые из нержавеющей стали DIN 917; саморезы DIN 7504, 7973
</t>
    </r>
  </si>
  <si>
    <t>___________________/_____________________./</t>
  </si>
  <si>
    <t>Внимание! Не для паспорта сделки</t>
  </si>
  <si>
    <t>СПЕЦИФИКАЦИЯ № 1</t>
  </si>
  <si>
    <t>материалы для Автозаправочной станции Жамбылского с/о, Меркенского района Жамбылской области (учетный квартал-002,№256)</t>
  </si>
  <si>
    <t>ПРОИЗВОДСТВО АЗС</t>
  </si>
  <si>
    <t xml:space="preserve">                        Наши возможности в Вашем распоряжении!</t>
  </si>
  <si>
    <t>СПЕЦИФИКАЦИЯ №2</t>
  </si>
  <si>
    <t>АО "ПО "ПНСК"</t>
  </si>
  <si>
    <t>Расценка на материалы руб. с НДС</t>
  </si>
  <si>
    <r>
      <t xml:space="preserve">Итого </t>
    </r>
    <r>
      <rPr>
        <b/>
        <i/>
        <sz val="15"/>
        <color indexed="10"/>
        <rFont val="Arial"/>
        <family val="2"/>
        <charset val="204"/>
      </rPr>
      <t>без НДС,</t>
    </r>
    <r>
      <rPr>
        <b/>
        <i/>
        <sz val="15"/>
        <rFont val="Arial"/>
        <family val="2"/>
        <charset val="204"/>
      </rPr>
      <t xml:space="preserve"> рублей</t>
    </r>
  </si>
  <si>
    <r>
      <t>Всего</t>
    </r>
    <r>
      <rPr>
        <b/>
        <i/>
        <sz val="15"/>
        <color indexed="10"/>
        <rFont val="Arial"/>
        <family val="2"/>
        <charset val="204"/>
      </rPr>
      <t xml:space="preserve">  с НДС </t>
    </r>
    <r>
      <rPr>
        <b/>
        <i/>
        <sz val="15"/>
        <rFont val="Arial"/>
        <family val="2"/>
        <charset val="204"/>
      </rPr>
      <t>рублей</t>
    </r>
  </si>
  <si>
    <r>
      <t>Обшивка оконных и дверных проемов на здании а  выполнена из алюминия  толщиной 1,9 мм , толщина полимерного покрытия не менее 70 мкр. Специальная конструкция откосов с примененим алюминиевых экструзионных профилей  обеспечивает отсутствие метизов на лицевых поверхностях.</t>
    </r>
    <r>
      <rPr>
        <b/>
        <sz val="14"/>
        <rFont val="Arial"/>
        <family val="2"/>
        <charset val="204"/>
      </rPr>
      <t xml:space="preserve"> Оконный (дверной) откос объемный, обеспечивает отсутствие метизов на лицевых поверхностях.</t>
    </r>
  </si>
  <si>
    <r>
      <t>Цоколь здания алюминиевый, выполнен из гладкого алюминия 1,9 мм, внутренний каркас из стальной оцинкованной трубы.</t>
    </r>
    <r>
      <rPr>
        <b/>
        <sz val="14"/>
        <rFont val="Arial"/>
        <family val="2"/>
        <charset val="204"/>
      </rPr>
      <t xml:space="preserve"> </t>
    </r>
  </si>
  <si>
    <r>
      <t>Знак накладной на фризе навеса из  формованного Senosana. Корпус знака из алюминия с полимерным покрытием белого цвета, внутренняя подсветка осуществляется  светодиодами.</t>
    </r>
    <r>
      <rPr>
        <b/>
        <sz val="14"/>
        <rFont val="Arial"/>
        <family val="2"/>
        <charset val="204"/>
      </rPr>
      <t xml:space="preserve"> </t>
    </r>
    <r>
      <rPr>
        <sz val="14"/>
        <rFont val="Arial"/>
        <family val="2"/>
        <charset val="204"/>
      </rPr>
      <t xml:space="preserve">
</t>
    </r>
  </si>
  <si>
    <r>
      <t xml:space="preserve">Врезные буквы </t>
    </r>
    <r>
      <rPr>
        <b/>
        <sz val="14"/>
        <rFont val="Arial"/>
        <family val="2"/>
        <charset val="204"/>
      </rPr>
      <t>"SINOOIL"</t>
    </r>
    <r>
      <rPr>
        <sz val="14"/>
        <rFont val="Arial"/>
        <family val="2"/>
        <charset val="204"/>
      </rPr>
      <t xml:space="preserve"> во фриз навеса из формованного пластика, внутренняя подсветка осуществляется  светодиодами.</t>
    </r>
  </si>
  <si>
    <t>задняя стенка фриза и логотип 1 шт</t>
  </si>
  <si>
    <r>
      <t xml:space="preserve">Фриз навеса комбинированный трехсоставной, состоит из алюминиевых панелей тощиной - 1,8 мм, с полимерным покрытием - белого и красного цвета Подконструкции выполнены из стальной оцинкованной трубы.высота </t>
    </r>
    <r>
      <rPr>
        <b/>
        <sz val="14"/>
        <rFont val="Arial"/>
        <family val="2"/>
        <charset val="204"/>
      </rPr>
      <t>1200мм</t>
    </r>
    <r>
      <rPr>
        <sz val="14"/>
        <rFont val="Arial"/>
        <family val="2"/>
        <charset val="204"/>
      </rPr>
      <t xml:space="preserve"> (развертка белой части 700мм, развертка красной части - 1000мм)</t>
    </r>
  </si>
  <si>
    <t>считаем как один фриз бело-красный-белый трехсоставной</t>
  </si>
  <si>
    <r>
      <t>Изготавливается из профилированной нержавеющей стали толщиной 2 мм, высотой 200 мм, ширина по основанию 1200 мм, вальцованный, с каркасом под заливку бетоном. Каркас изготавливается из черного металла. 3</t>
    </r>
    <r>
      <rPr>
        <b/>
        <sz val="14"/>
        <rFont val="Arial"/>
        <family val="2"/>
        <charset val="204"/>
      </rPr>
      <t xml:space="preserve"> шт по 6200мм</t>
    </r>
  </si>
  <si>
    <r>
      <t xml:space="preserve">Стела ценовая высотой 8200 мм на </t>
    </r>
    <r>
      <rPr>
        <b/>
        <sz val="14"/>
        <rFont val="Arial"/>
        <family val="2"/>
        <charset val="204"/>
      </rPr>
      <t>6 видов топлива  и бегущей строкой.</t>
    </r>
    <r>
      <rPr>
        <sz val="14"/>
        <rFont val="Arial"/>
        <family val="2"/>
        <charset val="204"/>
      </rPr>
      <t>Панели стелы выполнены из алюминия европейского стандарта с полимерным покрытием. Панель с логотипом и надписью "SINOOIL"  выполнены из плоского беломолочного акрила с аппликацией</t>
    </r>
  </si>
  <si>
    <t xml:space="preserve">ВСЕГО: ПО РЕКЛАМНОМУ ОФОРМЛЕНИЮ И ОБЛИЦОВКЕ АЗС (здание операторной 312 м2, навес на 4 ТРК 460 м2,  островок  ДТ, электронная стела, стела-маяк) </t>
  </si>
  <si>
    <r>
      <rPr>
        <b/>
        <sz val="14"/>
        <rFont val="Arial"/>
        <family val="2"/>
        <charset val="204"/>
      </rPr>
      <t>Требования к основным материалам:
Алюминий:</t>
    </r>
    <r>
      <rPr>
        <sz val="14"/>
        <rFont val="Arial"/>
        <family val="2"/>
        <charset val="204"/>
      </rPr>
      <t xml:space="preserve"> сплав системы Al-Mn (3103 Н24),DIN EN 485-1,2,4; EN 515, EN 573-3, качество поверхности гарантировано прохождением не менее 30-валковой правильной системы, высокое качество обработки поверхности — глянец по замерам глоссметра не ниже 80 %.
</t>
    </r>
    <r>
      <rPr>
        <b/>
        <sz val="14"/>
        <rFont val="Arial"/>
        <family val="2"/>
        <charset val="204"/>
      </rPr>
      <t xml:space="preserve">Полимерное покрытие: </t>
    </r>
    <r>
      <rPr>
        <sz val="14"/>
        <rFont val="Arial"/>
        <family val="2"/>
        <charset val="204"/>
      </rPr>
      <t xml:space="preserve">
Поверхности алюминиевых изделий покрываются полиэфирным полимером архитектурной серии, толщина покрытия 70 мкм, допустимое отклонение по всей поверхности не выше 10 мкм, качество адгезии 1 балл.</t>
    </r>
    <r>
      <rPr>
        <b/>
        <sz val="14"/>
        <rFont val="Arial"/>
        <family val="2"/>
        <charset val="204"/>
      </rPr>
      <t xml:space="preserve"> Предварительная обработка и нанесение автоматические, проводятся в заводских условиях. </t>
    </r>
    <r>
      <rPr>
        <sz val="14"/>
        <rFont val="Arial"/>
        <family val="2"/>
        <charset val="204"/>
      </rPr>
      <t>Требование по соответствию фирменных цветов — отклонение не более 4 % от шкалы Pantone при  аппаратных замерах. Гарантированная степень сохранения цвета —</t>
    </r>
    <r>
      <rPr>
        <b/>
        <sz val="14"/>
        <rFont val="Arial"/>
        <family val="2"/>
        <charset val="204"/>
      </rPr>
      <t xml:space="preserve"> не более 20 % выцветания в течение 10 лет согласно сертификата производителя покрытия.</t>
    </r>
    <r>
      <rPr>
        <sz val="14"/>
        <rFont val="Arial"/>
        <family val="2"/>
        <charset val="204"/>
      </rPr>
      <t xml:space="preserve">
</t>
    </r>
    <r>
      <rPr>
        <b/>
        <sz val="14"/>
        <rFont val="Arial"/>
        <family val="2"/>
        <charset val="204"/>
      </rPr>
      <t xml:space="preserve">Пластики: </t>
    </r>
    <r>
      <rPr>
        <sz val="14"/>
        <rFont val="Arial"/>
        <family val="2"/>
        <charset val="204"/>
      </rPr>
      <t xml:space="preserve">Экструдированный бело-молочный Plexiglas или прозрачный ПММА толщиной 3мм со светопроницаемостью не ниже 92 % или 30 %, соответственно. Для штробы применяется  литой  беломолочный ПММА Plexiglas . Спецсорта, удовлетворяющие повышенным требованиям к температурным колебаниям под нагрузкой или к коррозионной среде.  Сертифицированные DIN EN ISO 9001 (качество) и DIN EN ISO 14001 (окружающая среда). 
</t>
    </r>
    <r>
      <rPr>
        <b/>
        <sz val="14"/>
        <rFont val="Arial"/>
        <family val="2"/>
        <charset val="204"/>
      </rPr>
      <t>LED подсветка:</t>
    </r>
    <r>
      <rPr>
        <sz val="14"/>
        <rFont val="Arial"/>
        <family val="2"/>
        <charset val="204"/>
      </rPr>
      <t xml:space="preserve">
Выполняется с применением светодиодов производства </t>
    </r>
    <r>
      <rPr>
        <b/>
        <sz val="14"/>
        <rFont val="Arial"/>
        <family val="2"/>
        <charset val="204"/>
      </rPr>
      <t>CREE</t>
    </r>
    <r>
      <rPr>
        <sz val="14"/>
        <rFont val="Arial"/>
        <family val="2"/>
        <charset val="204"/>
      </rPr>
      <t xml:space="preserve">. Цвет  согласно фирменной графике. Питание каждой цепочки светодиодов – через стабилизатор тока. Источники питания, специально спроектированы для  применения  уличных конструкциях  на светодиодах , степень защиты от воздействия окружающей среды IP65-67, рабочий диапазон температур –30—+50 0С.
</t>
    </r>
    <r>
      <rPr>
        <b/>
        <sz val="14"/>
        <rFont val="Arial"/>
        <family val="2"/>
        <charset val="204"/>
      </rPr>
      <t xml:space="preserve">Метизы: </t>
    </r>
    <r>
      <rPr>
        <sz val="14"/>
        <rFont val="Arial"/>
        <family val="2"/>
        <charset val="204"/>
      </rPr>
      <t xml:space="preserve">нержавеющая сталь с белым цинковым покрытием. Соответствуют стандартам DIN: болты DIN 931, 933, 912 класс прочности 8,8; винты DIN 7985, 965, 966; гайки DIN 934 класс прочности 8,8; гайки колпачковые из нержавеющей стали DIN 917; саморезы DIN 7504, 7973
</t>
    </r>
  </si>
  <si>
    <r>
      <rPr>
        <b/>
        <sz val="16"/>
        <rFont val="Arial"/>
        <family val="2"/>
        <charset val="204"/>
      </rPr>
      <t>Срок изготовления</t>
    </r>
    <r>
      <rPr>
        <b/>
        <u/>
        <sz val="16"/>
        <rFont val="Arial"/>
        <family val="2"/>
        <charset val="204"/>
      </rPr>
      <t xml:space="preserve"> </t>
    </r>
    <r>
      <rPr>
        <b/>
        <u/>
        <sz val="16"/>
        <color indexed="10"/>
        <rFont val="Arial"/>
        <family val="2"/>
        <charset val="204"/>
      </rPr>
      <t>45 рабочих дней</t>
    </r>
    <r>
      <rPr>
        <b/>
        <sz val="16"/>
        <color indexed="10"/>
        <rFont val="Arial"/>
        <family val="2"/>
        <charset val="204"/>
      </rPr>
      <t xml:space="preserve"> </t>
    </r>
    <r>
      <rPr>
        <sz val="16"/>
        <rFont val="Arial"/>
        <family val="2"/>
        <charset val="204"/>
      </rPr>
      <t xml:space="preserve">с момента подписания договора, получения предоплаты и проведения фактических замеров по объекту. </t>
    </r>
  </si>
  <si>
    <r>
      <rPr>
        <b/>
        <u/>
        <sz val="16"/>
        <rFont val="Arial"/>
        <family val="2"/>
        <charset val="204"/>
      </rPr>
      <t>Для замеров требуется :</t>
    </r>
    <r>
      <rPr>
        <b/>
        <sz val="16"/>
        <rFont val="Arial"/>
        <family val="2"/>
        <charset val="204"/>
      </rPr>
      <t xml:space="preserve"> 1) готовность каркаса здания с кровельным комплектом и наружными оконно-дверными системами 2) готовность металлоконструкцияи навеса с кровельным комплектом 3) вышка-тур или лестница</t>
    </r>
  </si>
  <si>
    <r>
      <t xml:space="preserve">Условия оплаты </t>
    </r>
    <r>
      <rPr>
        <b/>
        <u/>
        <sz val="16"/>
        <color indexed="10"/>
        <rFont val="Arial"/>
        <family val="2"/>
        <charset val="204"/>
      </rPr>
      <t>(НОВОЕ ПРЕДЛОЖЕНИЕ):</t>
    </r>
  </si>
  <si>
    <r>
      <rPr>
        <b/>
        <sz val="16"/>
        <color indexed="10"/>
        <rFont val="Arial"/>
        <family val="2"/>
        <charset val="204"/>
      </rPr>
      <t>Аванс   30 %</t>
    </r>
    <r>
      <rPr>
        <sz val="16"/>
        <color indexed="10"/>
        <rFont val="Arial"/>
        <family val="2"/>
        <charset val="204"/>
      </rPr>
      <t xml:space="preserve"> (в течении 10 рабочих дней с момента подписания договора и выставления счета на оплату)</t>
    </r>
  </si>
  <si>
    <r>
      <rPr>
        <b/>
        <sz val="16"/>
        <color indexed="10"/>
        <rFont val="Arial"/>
        <family val="2"/>
        <charset val="204"/>
      </rPr>
      <t>Оплата 40 %</t>
    </r>
    <r>
      <rPr>
        <sz val="16"/>
        <color indexed="10"/>
        <rFont val="Arial"/>
        <family val="2"/>
        <charset val="204"/>
      </rPr>
      <t xml:space="preserve"> (в течении 10 рабочих дней с момента получения продукции на объекте и подписание накладных)</t>
    </r>
  </si>
  <si>
    <r>
      <rPr>
        <b/>
        <sz val="16"/>
        <color indexed="10"/>
        <rFont val="Arial"/>
        <family val="2"/>
        <charset val="204"/>
      </rPr>
      <t>Оплата 30 %</t>
    </r>
    <r>
      <rPr>
        <sz val="16"/>
        <color indexed="10"/>
        <rFont val="Arial"/>
        <family val="2"/>
        <charset val="204"/>
      </rPr>
      <t xml:space="preserve"> (в течении 10 рабочих дней с момента подписания Акта выполенных работ)</t>
    </r>
  </si>
  <si>
    <r>
      <rPr>
        <b/>
        <sz val="16"/>
        <rFont val="Arial"/>
        <family val="2"/>
        <charset val="204"/>
      </rPr>
      <t xml:space="preserve">Срок гарантии на поставленную продукцию </t>
    </r>
    <r>
      <rPr>
        <sz val="16"/>
        <rFont val="Arial"/>
        <family val="2"/>
        <charset val="204"/>
      </rPr>
      <t xml:space="preserve">- 24 меясяца  с момента поставки, сборки Продукции на объекте и подписания Акта выполненных работ. </t>
    </r>
  </si>
  <si>
    <t>Цена, за ед р. без НДС</t>
  </si>
  <si>
    <t xml:space="preserve">Покупатель:                                                                                                                                           Поставщик:
Заместитель генерального директора                                                                                                   Заместитель генерального директора
__________________Чжан И                                                                                                                      ______________Клементьев А.Г
М.П.                                                                                                                                                        М.П
</t>
  </si>
  <si>
    <t>ВСЕГО: ПО РЕКЛАМНОМУ ОФОРМЛЕНИЮ И ОБЛИЦОВКЕ АЗС (здание операторной 312 м2, навес на 4 ТРК 460 м2,  островок  ДТ, электронная стела, стела-маяк)</t>
  </si>
  <si>
    <t>к договору №SО_________________________</t>
  </si>
  <si>
    <t>от "___"____________________________________</t>
  </si>
  <si>
    <t>на разработку, сборку и поставку оборудования</t>
  </si>
  <si>
    <t>Тех. задание на поставку облицовочного оборудования.</t>
  </si>
  <si>
    <t xml:space="preserve">Замечания </t>
  </si>
  <si>
    <t>Адрес АЗС</t>
  </si>
  <si>
    <t>Наименование оборудования</t>
  </si>
  <si>
    <t>Фото оборудования</t>
  </si>
  <si>
    <t>Кол-во шт.</t>
  </si>
  <si>
    <t>Барная стоика +стулья (зона кофейни)</t>
  </si>
  <si>
    <t>Кассовые стойки</t>
  </si>
  <si>
    <t>АЗС №8 "Жалпактобе" Жамбылская область, Жамбылский район, с.Жалпактобе, ул.Жалпактобе, №34 Г</t>
  </si>
  <si>
    <t>Касссовая стойка</t>
  </si>
  <si>
    <t>АЗС №10 "Темир" Г. Тараз, ул. Тауке хана 31 А</t>
  </si>
  <si>
    <t xml:space="preserve">АЗС№34  г.Шымкент, Каратауский район, 217 квартал, здание 136 А (трасса Западная Европа-Западная Китай,) </t>
  </si>
  <si>
    <t>Барная стойка +
стулья  (зона
кофейни)</t>
  </si>
  <si>
    <t>1 штук</t>
  </si>
  <si>
    <t>АЗС№7 г.Шымкент, Енбекшинский район, ул. Рыскулова 365</t>
  </si>
  <si>
    <t xml:space="preserve">Островные
стеллажи для
продуктовой
группы
</t>
  </si>
  <si>
    <t>2 штук</t>
  </si>
  <si>
    <t>Островные
стеллажи для акции</t>
  </si>
  <si>
    <t xml:space="preserve">АЗС№15 Туркестанская область, Сайрамский район, с/о Жибек-Жолы ,с. Жибек жолы, квартал 046 </t>
  </si>
  <si>
    <r>
      <rPr>
        <b/>
        <sz val="12"/>
        <rFont val="Times New Roman"/>
        <family val="1"/>
        <charset val="204"/>
      </rPr>
      <t>1.</t>
    </r>
    <r>
      <rPr>
        <sz val="12"/>
        <rFont val="Times New Roman"/>
        <family val="1"/>
        <charset val="204"/>
      </rPr>
      <t xml:space="preserve"> АЗС №9 "Sinooil" пр. Райымбека, уг. ул. Есенова (возле а/в Саяхат)
</t>
    </r>
    <r>
      <rPr>
        <b/>
        <sz val="12"/>
        <rFont val="Times New Roman"/>
        <family val="1"/>
        <charset val="204"/>
      </rPr>
      <t>2.</t>
    </r>
    <r>
      <rPr>
        <sz val="12"/>
        <rFont val="Times New Roman"/>
        <family val="1"/>
        <charset val="204"/>
      </rPr>
      <t xml:space="preserve">АЗС №10 "Sinooil" ул. Толе би 83, уг. ул. Яссауи 
</t>
    </r>
    <r>
      <rPr>
        <b/>
        <sz val="12"/>
        <rFont val="Times New Roman"/>
        <family val="1"/>
        <charset val="204"/>
      </rPr>
      <t>3.</t>
    </r>
    <r>
      <rPr>
        <sz val="12"/>
        <rFont val="Times New Roman"/>
        <family val="1"/>
        <charset val="204"/>
      </rPr>
      <t xml:space="preserve">АЗС №21 "Sinooil"  Толе-би, уг Мате Залки (Петроказ) 
</t>
    </r>
    <r>
      <rPr>
        <b/>
        <sz val="12"/>
        <rFont val="Times New Roman"/>
        <family val="1"/>
        <charset val="204"/>
      </rPr>
      <t>4.</t>
    </r>
    <r>
      <rPr>
        <sz val="12"/>
        <rFont val="Times New Roman"/>
        <family val="1"/>
        <charset val="204"/>
      </rPr>
      <t>АЗС №37 Алматинская обл., п. Чунджа</t>
    </r>
  </si>
  <si>
    <r>
      <rPr>
        <b/>
        <sz val="12"/>
        <rFont val="Times New Roman"/>
        <family val="1"/>
        <charset val="204"/>
      </rPr>
      <t xml:space="preserve">1. </t>
    </r>
    <r>
      <rPr>
        <sz val="12"/>
        <rFont val="Times New Roman"/>
        <family val="1"/>
        <charset val="204"/>
      </rPr>
      <t xml:space="preserve">АЗС №9 "Sinooil" пр. Райымбека, уг. ул. Есенова (возле а/в Саяхат)
</t>
    </r>
    <r>
      <rPr>
        <b/>
        <sz val="12"/>
        <rFont val="Times New Roman"/>
        <family val="1"/>
        <charset val="204"/>
      </rPr>
      <t>2.</t>
    </r>
    <r>
      <rPr>
        <sz val="12"/>
        <rFont val="Times New Roman"/>
        <family val="1"/>
        <charset val="204"/>
      </rPr>
      <t xml:space="preserve">АЗС №10 "Sinooil" ул. Толе би 83, уг. ул. Яссауи
</t>
    </r>
    <r>
      <rPr>
        <b/>
        <sz val="12"/>
        <rFont val="Times New Roman"/>
        <family val="1"/>
        <charset val="204"/>
      </rPr>
      <t>3.</t>
    </r>
    <r>
      <rPr>
        <sz val="12"/>
        <rFont val="Times New Roman"/>
        <family val="1"/>
        <charset val="204"/>
      </rPr>
      <t xml:space="preserve">АЗС №21 "Sinooil"  Толе-би, уг Мате Залки (Петроказ)
</t>
    </r>
    <r>
      <rPr>
        <b/>
        <sz val="12"/>
        <rFont val="Times New Roman"/>
        <family val="1"/>
        <charset val="204"/>
      </rPr>
      <t>4.</t>
    </r>
    <r>
      <rPr>
        <sz val="12"/>
        <rFont val="Times New Roman"/>
        <family val="1"/>
        <charset val="204"/>
      </rPr>
      <t>АЗС №37 Алматинская обл., п. Чунджа</t>
    </r>
  </si>
  <si>
    <r>
      <rPr>
        <b/>
        <sz val="12"/>
        <rFont val="Times New Roman"/>
        <family val="1"/>
        <charset val="204"/>
      </rPr>
      <t>1.</t>
    </r>
    <r>
      <rPr>
        <sz val="12"/>
        <rFont val="Times New Roman"/>
        <family val="1"/>
        <charset val="204"/>
      </rPr>
      <t xml:space="preserve"> АЗС №21 "Sinooil"  Толе-би, уг Мате Залки 
</t>
    </r>
    <r>
      <rPr>
        <b/>
        <sz val="12"/>
        <rFont val="Times New Roman"/>
        <family val="1"/>
        <charset val="204"/>
      </rPr>
      <t>2.</t>
    </r>
    <r>
      <rPr>
        <sz val="12"/>
        <rFont val="Times New Roman"/>
        <family val="1"/>
        <charset val="204"/>
      </rPr>
      <t xml:space="preserve">АЗС №37 Алматинская обл., п. Чунджа
</t>
    </r>
    <r>
      <rPr>
        <b/>
        <sz val="12"/>
        <rFont val="Times New Roman"/>
        <family val="1"/>
        <charset val="204"/>
      </rPr>
      <t>3.</t>
    </r>
    <r>
      <rPr>
        <sz val="12"/>
        <rFont val="Times New Roman"/>
        <family val="1"/>
        <charset val="204"/>
      </rPr>
      <t xml:space="preserve"> АЗС №42 г. Алматы, Жетисуский р/н, ул. Бурундайская №91</t>
    </r>
  </si>
  <si>
    <t>АЗС №9, г.Кызылорда, а.о. Аксуатский, село Махамбетов, урочище Каратабан, строение 16А.
АЗС 15, г.Кызылорда,  пос.Белколь, урочище 13, зд.16
АЗС №11,  КО, Казалинский р-н, пос.Айтеке би, трасса Самара-Шымкент, з.у.№3.</t>
  </si>
  <si>
    <t>6 (по 2 ед.на АЗС)</t>
  </si>
  <si>
    <t>АЗС №3, г.Актобе, ул.Тургенева 93</t>
  </si>
  <si>
    <t>АЗС №4, г.Актобе, пр.312 стрелковой дивизии 6</t>
  </si>
  <si>
    <t xml:space="preserve">АЗС №7, г.Актобе, ул. Әз Наурыз, №3 </t>
  </si>
  <si>
    <t>Актюбинский филиал</t>
  </si>
  <si>
    <t>АЗС №8, г.Актобе, п.Заречный -2, д.226</t>
  </si>
  <si>
    <t>Алматинский филиал</t>
  </si>
  <si>
    <t xml:space="preserve">Перфорированный стеллаж пристенный . </t>
  </si>
  <si>
    <t>Кызылординский филиал</t>
  </si>
  <si>
    <t xml:space="preserve">Островковый стеллаж  для ТНП </t>
  </si>
  <si>
    <t xml:space="preserve">Стеллаж для уличной торговли с ролетами. </t>
  </si>
  <si>
    <t xml:space="preserve"> Филиал тараз</t>
  </si>
  <si>
    <t xml:space="preserve"> Филиал Шымкент</t>
  </si>
  <si>
    <t xml:space="preserve">Габаритные размеры: Длина - 1320мм Высота - 1350мм Глубина.1000 мм. 
Тип материла металлический, толщина стали до 5мм.
Полки - 2 шт. на равном растоянии по высоте, сплошные металлические, сплошные. Допустимый вес на полку 200 кг.  
Ролеты - Открывание полное с фиксацией, антивандальные, замок внутренний.
Опоры - колеса.
Цвет:  Кормус черный; Ролеты серые; колеса - черные. 
 </t>
  </si>
  <si>
    <t xml:space="preserve">Стеллаж пристенный с 5 полками </t>
  </si>
  <si>
    <r>
      <t xml:space="preserve">Размер:
</t>
    </r>
    <r>
      <rPr>
        <sz val="12"/>
        <color theme="1"/>
        <rFont val="Times New Roman"/>
        <family val="1"/>
        <charset val="204"/>
      </rPr>
      <t>Ширина 1000 мм
Высота 1300 мм 
Глубина 500 мм.</t>
    </r>
    <r>
      <rPr>
        <sz val="12"/>
        <rFont val="Times New Roman"/>
        <family val="1"/>
        <charset val="204"/>
      </rPr>
      <t xml:space="preserve">
Цвет - черный
Полка подиума без перфорации сплошные - 1 шт. глубина 550 мм
Нижня</t>
    </r>
    <r>
      <rPr>
        <sz val="12"/>
        <color theme="1"/>
        <rFont val="Times New Roman"/>
        <family val="1"/>
        <charset val="204"/>
      </rPr>
      <t>я полка без перфорации сплошные - 1 шт. глубина - 400 мм.</t>
    </r>
    <r>
      <rPr>
        <sz val="12"/>
        <color rgb="FFFF0000"/>
        <rFont val="Times New Roman"/>
        <family val="1"/>
        <charset val="204"/>
      </rPr>
      <t xml:space="preserve">
</t>
    </r>
    <r>
      <rPr>
        <sz val="12"/>
        <color theme="1"/>
        <rFont val="Times New Roman"/>
        <family val="1"/>
        <charset val="204"/>
      </rPr>
      <t xml:space="preserve">Навесные крючки с цениками (ЦВЕТ) -   32  шт. (на один стелаж). </t>
    </r>
    <r>
      <rPr>
        <sz val="12"/>
        <color rgb="FFFF0000"/>
        <rFont val="Times New Roman"/>
        <family val="1"/>
        <charset val="204"/>
      </rPr>
      <t xml:space="preserve">
</t>
    </r>
    <r>
      <rPr>
        <sz val="12"/>
        <color theme="1"/>
        <rFont val="Times New Roman"/>
        <family val="1"/>
        <charset val="204"/>
      </rPr>
      <t xml:space="preserve">Длина крючков - 250 мм.  </t>
    </r>
    <r>
      <rPr>
        <sz val="12"/>
        <color rgb="FFFF0000"/>
        <rFont val="Times New Roman"/>
        <family val="1"/>
        <charset val="204"/>
      </rPr>
      <t xml:space="preserve">
</t>
    </r>
    <r>
      <rPr>
        <sz val="12"/>
        <color theme="1"/>
        <rFont val="Times New Roman"/>
        <family val="1"/>
        <charset val="204"/>
      </rPr>
      <t>Ножки регулируемые - 4 шт.</t>
    </r>
    <r>
      <rPr>
        <sz val="12"/>
        <color rgb="FFFF0000"/>
        <rFont val="Times New Roman"/>
        <family val="1"/>
        <charset val="204"/>
      </rPr>
      <t xml:space="preserve">   </t>
    </r>
    <r>
      <rPr>
        <sz val="12"/>
        <rFont val="Times New Roman"/>
        <family val="1"/>
        <charset val="204"/>
      </rPr>
      <t xml:space="preserve">
Изготовлен из окрашенного перфорированного метала толщиной не мене</t>
    </r>
    <r>
      <rPr>
        <sz val="12"/>
        <color theme="1"/>
        <rFont val="Times New Roman"/>
        <family val="1"/>
        <charset val="204"/>
      </rPr>
      <t>е 2 мм</t>
    </r>
    <r>
      <rPr>
        <sz val="12"/>
        <rFont val="Times New Roman"/>
        <family val="1"/>
        <charset val="204"/>
      </rPr>
      <t xml:space="preserve">.  Cостоит из вертикальной перфорированной панели а также горизонтальной опорной стойки, играющей роль опорного сооружения и  исключающей переворачивание стеллажа. Конструкция разборная, </t>
    </r>
  </si>
  <si>
    <t>Барная стоика + стулья:                                                                                                                                                                                                                                                                                                                                                                                                                                                      Размер:
Ширина барной стоики- 2500 мм.
Высота барной стоики - 1200 мм.                                                                                                                                                                                                                                                                                                                                                                                                                                                                                   Глубина барной стоики - 600 мм.
Столешница барной стоики деревянная (МДФ шпонированный),цвет: Дуб Корбридж серый. Ножки железные (каркас металл), цвет: черный.  Со стороны                                                                                                                                                                                                                                                                                                                                 
Барные стулья без спинок.                                                                                                                                                                                                                                                                                                                                                                                                                                                                                             Высота стула - 800 мм.                                                                                                                                                                                                                                                                                                                                                                                                                                                                                                           Ширина сидение стульев-  400мм.                                                                                                                                                                                                                                                                                                                                                                                                                                                                          Глубина сидение стульев- 400 мм.                                                                                                                                                                                                                                                                                                                                                                                                                                                                                                                                                                                                                                                                                                                                                                                                                                          Сидения барных стульев деревянные (МДФ шпонированный),цвет: Дуб Корбридж серый. Ножки железные (каркас металл), цвет: черный.    Подножка по периметру оснавания стула для удобства посадки.  Сиденье стула не поворотное. 
USB Зарядки-2 шт.</t>
  </si>
  <si>
    <t xml:space="preserve">Барная стоика + стулья:                                                                                                                                                                                                                                                                                                                                                                                                                                                      Размер барной стойки:
Длина - 2500 мм.
Высота  - 1200 мм.                                                                                                                                                                                                                                                                                                                                                                                                                                                                                   Ширина - 600 мм.
Столешница барной стоики из деревянного каркаса  (МДФ шпонированный),цвет: Дуб Корбридж серый. Каркас металический, цвет: черный, USB Зарядки-2 шт.
Сулья: 4 шт          
Высота - 750 мм.                                                                                                                                                                                                                                                                                                                                                                                                                                                                                                           Размер стульев - 400/400 мм.                                                                                                                                                                                                                                                                                                                                                                                                                                                                                                                                                                                                                                                                                                                                                                                                      
Барные стулья без спинок, сидушка квадратная,  ножеки металические. цвет: черный.
</t>
  </si>
  <si>
    <t>Барная стоика -3 шт. Стулья к барной стойке-12 шт.</t>
  </si>
  <si>
    <t>Металл- сталь.  Цвет- черный .                                                       Размеры (Д×Ш×В)                                                                                    Длина 1100мм.                                                                                    Ширина 1100 мм.                                                                                   Высота 1500мм.                                                                               Комплектация островного стеллажа должна состоит из 4 полок. Глубина снизу вверх размеры:  1) 550 мм, 2) 450 мм, 3) 400 мм, 4) 300 мм.                                                                                Поверхность полки без перфорации сплошные. По краям овальные. Цвет ценникодержателей красный (желательно чтоб было в комплектации). Задней стенки нет. Горизонтальная опорная стойка  посередине, играющая роль опорного сооружения.  Ножки регулируемые,  закрытые.  Грузоподъёьность полки (при условии равномерной нагрузки). Вес до 50 кг. Конструкция разборная. Толщина металла не менее 20 мм.</t>
  </si>
  <si>
    <t xml:space="preserve">Островковый  стеллаж:                                                                                                                                                                                                                                                                                                                                                                                                                                                      Размер:
Ширина 2000 мм
Высота 1300 мм 
Глубина 550 мм.
Цвет - черный
Навесная полка, сплошная - с каждой стороны по 3 шт. глубина 450 мм-1шт,  400 мм- 1 шт, 350 мм- 1шт.  Грузоподъемность равномерной нагрузки  минимально 60 кг.
Ценикодержатели - должны быть в комплекте. Цвет красный.                                                                                                                                                                                                                                                                                                                                                                                         
Ножки регулируемые, закрытые с подиумом- 4 шт.                                                                                                                                                                                                                                                                                                                                                                                                                                                                                     Стенка стеллажей сетчатые, полки сплошные.
Островковый стеллаж четырех  сторонний, овальной формы со срезаными углами как указано на фото. 
Конструкция разборная.                                           </t>
  </si>
  <si>
    <t xml:space="preserve">Островковый  стеллаж:                                                                                                                                                                                                                                                                                                                                                                                                                                                      Размер:
Ширина 2000 мм
Высота 1300 мм 
Глубина 550 мм.
Цвет - черный
Навесная полка, сплошная - с каждой стороны по 3 шт. глубина 450 мм-1шт,  400 мм- 1 шт, 350 мм- 1шт.  Грузоподъемность равномерной нагрузки  минимально 60 кг.
Ценикодержатели - должны быть в комплекте. Цвет красный.                                                                                                                                                                                                                                                                                                                                                                                         
Ножки регулируемые, закрытые с подиумом- 4 шт.                                                                                                                                                                                                                                                                                                                                                                                                                                                                                     Стенка стеллажей сетчатые, полки сплошные.
Островковый стеллаж четырех  сторонний, овальной формы со срезаными углами как указано на фото. 
Конструкция разборная.   
</t>
  </si>
  <si>
    <t>Атырауский филиал</t>
  </si>
  <si>
    <t>Пристенные стеллажи перфорированные с 2-я полками 2000*1000*500</t>
  </si>
  <si>
    <t>Барная стойка  1100*3000*500 + стулья 5 шт</t>
  </si>
  <si>
    <t>Кассовая стойка</t>
  </si>
  <si>
    <t>Уличный металлическая стеллаж с роллставнями (механическая) 1320х1350х520 мм</t>
  </si>
  <si>
    <t>Тумба под кофемашинку из ЛДСП , столешница  искусственный камень</t>
  </si>
  <si>
    <t>г. Атырау, курмангазинский район, п. Ганюшкино.</t>
  </si>
  <si>
    <t>Пристенные стеллажи с 4-я полками.</t>
  </si>
  <si>
    <t xml:space="preserve">Размер: 
Длина 1000, 
Высота- 2000, 
Глубина-500.
Цвет: черный.
Корпус (каркас) - Каркас металлический, задняя стенка перфорированная, толщина металла не менее 1.5 мм. 
Навесная полка сплошная на кранштейнах- 4 шт. глубина 400 мм
Напольная полка сплошная на кранштейнах - 1 шт. глубина - 550 мм.  
Ножки регулируемые - 4 шт. 
Окраска - порошковой краской (цвет - черный),  
</t>
  </si>
  <si>
    <t>Размер:
Ширина 1000 мм
Высота 2000 мм 
Глубина 500 мм.
Цвет -  RAL 9006
Полка подиума без перфорации сплошные - 1 шт. глубина 550 мм
Нижняя полка без перфорации сплошные - 1 шт. глубина - 400 мм.
Навесные крючки с цениками (ЦВЕТ) -   32  шт. (на один стелаж). 
Длина крючков - 250 мм.  
Ножки регулируемые - 4 шт.   
Изготовлен из окрашенного перфорированного метала толщиной не менее 1,5 мм.  Cостоит из вертикальной перфорированной панели а также горизонтальной опорной стойки, играющей роль опорного сооружения и  исключающей переворачивание стеллажа. Конструкция разборная.</t>
  </si>
  <si>
    <t xml:space="preserve">Островковый  стеллаж четырех сторонний квадратный 
Стенка стеллажей сетчатые, полки сплошные. Стелаж разборный в виде конструктора.                                                                                                                                                                                                                                                                                                                                                                                                                                                     Размер:
Длина 1000 мм
Ширина 1000 мм
Высота 1300 мм 
Глубина до серединной перегородки 500 мм.
Окраска порошковой краской, Цвет - черный. 
Торцевые навесные полки, сплошные - с каждой стороны по 3 шт. глубина 300 мм. Грузоподъемность полок минимально 60 кг.
Напольная полка торцевая полка, сплошная - с каждой стороны по 1 шт. глубина - 400 мм. Грузоподъемность минимально 60 кг.                                                                                                                                                                                                                                                                                                                                                                                               
Ножки регулируемые - 4 шт.                                                                                                                                                                                                                                                                                                                                                                                                                                                                                      </t>
  </si>
  <si>
    <t>Тумба под мойку с раковиной, рабочая поверхность металлическая 1000*850*500 мм</t>
  </si>
  <si>
    <t xml:space="preserve">Габаритные размеры: Длина - 1320мм Высота - 1350мм Глубина.1000 мм. 
Тип материла металлический, толщина стали до 5 мм.
Полки - 2 шт. на равном растоянии по высоте, сплошные металлические, сплошные. Допустимый вес на полку 200 кг.  
Ролеты - Открывание полное с фиксацией, антивандальные, замок внутренний.
Опоры - колеса.
Цвет:  Корпус серый;  Ролеты серые; колеса - серые. </t>
  </si>
  <si>
    <t xml:space="preserve">Островковый  стеллаж четырех сторонний, квадратный. 
Стенка стеллажей сетчатые, полки сплошные. Стелаж разборный в виде конструктора.                                                                                                                                                                                                                                                                                                                                                                                                                                                      Размер:
Длина 3000 мм (2 основные по 1000 + 2 боковые по 500)
Ширина 1000 мм
Высота 1300 мм 
Глубина до серединной перегородки 500 мм.
Окраска порошковой краской, Цвет - черный. 
Торцевые навесные полки, сплошные - с каждой стороны по 3 шт. глубина 300 мм. Грузоподъемность полок минимально 60 кг.
Напольная полка торцевая полка, сплошная - с каждой стороны по 1 шт. глубина - 400 мм. Грузоподъемность минимально 60 кг.                                                                                                                                                                                                                                                                                                                                                                                               
Ножки регулируемые                                                                                                                                                                                                                                                                                                                                                                                                                                                                          </t>
  </si>
  <si>
    <t>Островные стеллажи 4-х сторонние 1300*3000*1000</t>
  </si>
  <si>
    <t> 1100*3000*500 + стулья 5 шт, Барная стойка  МДФ шпонированный, каркас металл, цвет под дерево, Барные стулья без спинки цвет под дерево. Урна в комплекте под барную стойку
Барная стоика + стулья:                                                                                                                                                                                                                                                                                                                                                                                                                                                      Размер барной стойки:
Длина - 3000 мм.
Высота  - 1100 мм.                                                                                                                                                                                                                                                                                                                                                                                                                                                                                   Ширина - 500 мм.
Столешница барной стоики из деревянного каркаса  (МДФ шпонированный),цвет: Дуб Корбридж серый. Каркас металический, цвет: черный, USB Зарядки-3 шт.
Сулья: 4 шт          
Высота - 750 мм.                                                                                                                                                                                                                                                                                                                                                                                                                                                                                                           Размер стульев - 400/400 мм.                                                                                                                                                                                                                                                                                                                                                                                                                                                                                                                                                                                                                                                                                                                                                                                                      
Барные стулья со спинкой , сидушка квадратная,  ножеки металические. цвет: черный.
Искуственная трава в горшках на всю длину стала в один ряд.</t>
  </si>
  <si>
    <t>Акционный стеллаж трапеция</t>
  </si>
  <si>
    <t>Металл- сталь.  Цвет- черный .                                                       Размеры (Д×Ш×В)                                                                                    Длина 1100мм.                                                                                    Ширина 1100 мм.                                                                                   Высота 1500мм.                                                                               Комплектация островного стеллажа должна состоит из 4 полок. Глубина снизу вверх размеры:                                                                    1) 550 мм, 2) 450 мм, 3) 400 мм, 4) 300 мм.                                                                                Поверхность полки без перфорации сплошные. По краям овальные. Цвет ценникодержателей красный (желательно чтоб было в комплектации). Задней стенки нет. Горизонтальная опорная стойка  посередине, играющая роль опорного сооружения.  Ножки регулируемые,  закрытые.  Грузоподъёьность полки (при условии равномерной нагрузки). Вес до 50 кг. Конструкция разборная. Толщина металла не менее 20 мм.</t>
  </si>
  <si>
    <r>
      <t>Стеллаж пристенный металический перфорированный</t>
    </r>
    <r>
      <rPr>
        <sz val="12"/>
        <color rgb="FFFF0000"/>
        <rFont val="Times New Roman"/>
        <family val="1"/>
        <charset val="204"/>
      </rPr>
      <t xml:space="preserve"> </t>
    </r>
    <r>
      <rPr>
        <sz val="12"/>
        <color theme="1"/>
        <rFont val="Times New Roman"/>
        <family val="1"/>
        <charset val="204"/>
      </rPr>
      <t xml:space="preserve">с четырмя полками  (базовая 500, вторая 400, третья и четвертая 300 мм), стенка сетка, порошковая краска RAL 9006
Размер: 
Длина 1000 мм. 
Высота- 2000 мм.
Глубина базовой полки-500 мм.
Глубина  второй навесной полки - 400 мм.
Глубина 3-й и 4-й навесной полки - 300 мм. 
Корпус (каркас) - Каркас металлический, задняя стенка перфорированная, толщина металла не менее 1.5 мм.  
Ножки регулируемые - 4 шт. 
Окраска - порошковой краской (цвет - RAL 9006),  </t>
    </r>
  </si>
  <si>
    <t xml:space="preserve">Кассовая стойка:
1) 2-ве стойки с пятью полками на лицевой стороне (полки ступенчатые под наклоном):
    Высота 130 см
    Ширина 80 см
     Глубина 50 см
    Глубина полоки 30 см 
    Цвет корпуса- черный
    Цвет полок -  черный с объемными элементами под дерево с торцов. 
2) 1-на стойка с тремя полками на лицевой стороне (полки ступенчатые под наклоном):
   Высота 80 см
   Ширина 80 см
   Глубина 50 см
   Глубина полки 30 см
   Цвет полок -  черный с объемными элементами под дерево с торцов. 
3) Под кассой №1, в одной высокой секции установить встроеный шкаф с распашной дверью:
    Ширина 30 см
    Высота 80 см
    Глубина 50 см
4) Перегородка до стены:
    Ширина 300 см
    Высота 100 см
    Глубина 10см
    Дверь 90 см
5) Столешница из искусственного камня  – цвет черный.
</t>
  </si>
  <si>
    <t xml:space="preserve">Кассовая стойка:
1) 2-ве стойки с пятью полками на лицевой стороне (полки ступенчатые под наклоном):
    Высота 130 см
    Ширина 80 см
     Глубина 50 см
    Глубина полоки 30 см 
    Цвет корпуса- черный
    Цвет полок -  черный с объемными элементами под дерево с торцов. 
2) 1-на стойка с тремя полками на лицевой стороне (полки ступенчатые под наклоном):
   Высота 80 см
   Ширина 80 см
   Глубина 50 см
   Глубина полки 30 см
   Цвет полок -  черный с объемными элементами под дерево с торцов. 
3) Под кассой, в одной высокой секции установить встроеный шкаф с распашной дверью:
    Ширина 30 см
    Высота 80 см
    Глубина 50 см
4) Перегородка до стены:
Ширина 200 см
Высота 100 см
Глубина 10см
Дверь 90 см
5) Столешница из искусственного камня  – цвет черный.
</t>
  </si>
  <si>
    <t xml:space="preserve">Кассовая стойка:
1) 2-ве стойки с пятью полками на лицевой стороне (полки ступенчатые под наклоном):
    Высота 130 см
    Ширина 80 см
     Глубина 50 см
    Глубина полоки 30 см 
    Цвет корпуса- черный
    Цвет полок -  черный с объемными элементами под дерево с торцов. 
2) 1-на стойка с тремя полками на лицевой стороне (полки ступенчатые под наклоном):
   Высота 80 см
   Ширина 80 см
   Глубина 50 см
   Глубина полки 30 см
   Цвет полок -  черный с объемными элементами под дерево с торцов. 
3) Под кассой, в одной высокой секции установить встроеный шкаф с распашной дверью:
    Ширина 30 см
    Высота 80 см
    Глубина 50 см
4) Перегородка до стены:
   Ширина 100 см
   Высота 100 см
   Глубина 10 см
   Дверь 90 см
5) Столешница из искусственного камня  – цвет черный.
</t>
  </si>
  <si>
    <t xml:space="preserve">Кассовая стойка:
1) 1-на стойка с пятью полками на лицевой стороне (полки ступенчатые под наклоном):
    Высота 130 см
    Ширина 80 см
     Глубина 50 см
    Глубина полоки 30 см 
    Цвет корпуса- черный
    Цвет полок -  черный с объемными элементами под дерево с торцов. 
2) 1-на стойка с тремя полками на лицевой стороне (полки ступенчатые под наклоном):
   Высота 80 см
   Ширина 80 см
   Глубина 50 см
   Глубина полки 30 см
   Цвет полок -  черный с объемными элементами под дерево с торцов. 
3) Под кассой, в одной высокой секции установить встроеный шкаф с распашной дверью:
    Ширина 30 см
    Высота 80 см
    Глубина 50 см
4) Столешница из искусственного камня  – цвет черный.
</t>
  </si>
  <si>
    <t>Кассовая стойка:
1) 2-ве стойки с пятью полками на лицевой стороне (полки ступенчатые под наклоном):
    Высота 130 см
    Ширина 80 см
     Глубина 50 см
    Глубина полоки 30 см 
    Цвет корпуса- черный
    Цвет полок -  черный с объемными элементами под дерево с торцов. 
2) 1-на стойка с тремя полками на лицевой стороне (полки ступенчатые под наклоном):
   Высота 80 см
   Ширина 80 см
   Глубина 50 см
   Глубина полки 30 см
   Цвет полок -  черный с объемными элементами под дерево с торцов. 
3) Под кассой №1 установить шкаф с распашными дверями:
    Ширина 100 см
    Высота 100 см
    Глубина 50 см
3) Под кассой, в одной высокой секции установить встроеный шкаф с распашной дверью:
    Ширина 30 см
    Высота 80 см
    Глубина 50 см
4) Столешница из искусственного камня  – цвет черный.</t>
  </si>
  <si>
    <t>место для 2 кассиров, секция под металлический стеллаж 800 мм секция под стол кассира 800 мм. Кассовая стойка для кассиров 4 секц (3200мм): 2 секции высокие под металлический стеллаж лицевая сторона и 2 секции под стол кассира под стол кассира под металлический стеллаж лицевая сторона. Цвет-  столешница исскуственный камень цвет Оранжевый, корпус ЛДСП черный, лицевая сторона металлический стеллаж с полками.
Кассовая стойка:
1) 2-ве стойки с пятью полками на лицевой стороне (полки ступенчатые под наклоном):
    Высота 130 см
    Ширина 80 см
    Глубина 50 см
    Глубина полоки 30 см 
    Цвет корпуса- черный
    Цвет полок -  черный с объемными элементами под дерево с торцов. 
2) 1-на стойка с тремя полками на лицевой стороне (полки ступенчатые под наклоном):
   Высота 80 см
   Ширина 80 см
   Глубина 50 см
   Глубина полки 30 см
   Цвет полок -  черный с объемными элементами под дерево с торцов. 
3) Под кассой, в обеих высоких секциях установить встроеные шкафы с распашными дверями:
    Ширина 30 см
    Высота 80 см
    Глубина 50 см
4) Столешница из искусственного камня  – цвет черный.</t>
  </si>
  <si>
    <t>Тумба под кофемашинку - корпус ЛДСП черный цвет. Столешница  искусственный камень - цвет черный. с 2-отверствиями с сзади для водопровода и пр. Передняя часть - отверстие для мусора, механизм для установки стаканов (350мл) - 2 шт.                                                                                                      Размер                                                                                                          Высота - 900 мм                                                                                     Ширина столешницы - 700 мм                                                                                                     Длина - 920 мм                                                                                                            В нижней части распашные дверцы.</t>
  </si>
  <si>
    <t>Тумба под мойку из МДФ,  с раковиной из нержавейки, рабочая поверхность столешницы металлическая нержавеющая, с высокой износостойкость. Мойку установить с левого края, остальная часть столешницы должна быть свободна.
Размер:
Длина общая - 1950 мм
Ширина столешницы  - 600 мм 
Высота - 850 мм
В нижней части распашные дверцы.
Цвет корпкса - RAL 9006. 
 Столешница из искусственного камня  – цвет черный.</t>
  </si>
  <si>
    <t>Уважаемые Поставщики, прошу отдельно указать следующие пункты:</t>
  </si>
  <si>
    <t xml:space="preserve">1. Общая стоимость Оборудования </t>
  </si>
  <si>
    <t>2 Стоимость доставки до места назначения</t>
  </si>
  <si>
    <t>3.Стоимость в тенге с НДС</t>
  </si>
  <si>
    <t>4. Сроки поставки и изготовления Оборудования</t>
  </si>
  <si>
    <t>5. Условия оплаты</t>
  </si>
  <si>
    <t>6. Гарантийные обязательства.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</si>
</sst>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 _₽_-;\-* #,##0.00\ _₽_-;_-* &quot;-&quot;??\ _₽_-;_-@_-"/>
    <numFmt numFmtId="164" formatCode="_-* #,##0.00_р_._-;\-* #,##0.00_р_._-;_-* &quot;-&quot;??_р_._-;_-@_-"/>
  </numFmts>
  <fonts count="60" x14ac:knownFonts="1">
    <font>
      <sz val="10"/>
      <name val="Arial CYR"/>
    </font>
    <font>
      <sz val="11"/>
      <color theme="1"/>
      <name val="Calibri"/>
      <family val="2"/>
      <charset val="204"/>
      <scheme val="minor"/>
    </font>
    <font>
      <sz val="10"/>
      <name val="Helv"/>
    </font>
    <font>
      <sz val="16"/>
      <name val="Arial"/>
      <family val="2"/>
      <charset val="204"/>
    </font>
    <font>
      <sz val="10"/>
      <name val="Arial"/>
      <family val="2"/>
      <charset val="204"/>
    </font>
    <font>
      <b/>
      <sz val="16"/>
      <name val="Arial"/>
      <family val="2"/>
      <charset val="204"/>
    </font>
    <font>
      <sz val="10"/>
      <name val="Arial CYR"/>
    </font>
    <font>
      <b/>
      <sz val="10"/>
      <name val="Arial"/>
      <family val="2"/>
      <charset val="204"/>
    </font>
    <font>
      <b/>
      <sz val="14"/>
      <color indexed="40"/>
      <name val="Arial"/>
      <family val="2"/>
      <charset val="204"/>
    </font>
    <font>
      <sz val="12"/>
      <name val="Arial"/>
      <family val="2"/>
      <charset val="204"/>
    </font>
    <font>
      <sz val="18"/>
      <name val="Arial"/>
      <family val="2"/>
      <charset val="204"/>
    </font>
    <font>
      <b/>
      <sz val="12"/>
      <name val="Arial"/>
      <family val="2"/>
      <charset val="204"/>
    </font>
    <font>
      <b/>
      <i/>
      <sz val="12"/>
      <name val="Arial"/>
      <family val="2"/>
      <charset val="204"/>
    </font>
    <font>
      <b/>
      <i/>
      <sz val="12"/>
      <color indexed="10"/>
      <name val="Arial"/>
      <family val="2"/>
      <charset val="204"/>
    </font>
    <font>
      <b/>
      <u/>
      <sz val="12"/>
      <name val="Arial"/>
      <family val="2"/>
      <charset val="204"/>
    </font>
    <font>
      <sz val="12"/>
      <color indexed="10"/>
      <name val="Arial"/>
      <family val="2"/>
      <charset val="204"/>
    </font>
    <font>
      <i/>
      <sz val="12"/>
      <name val="Arial"/>
      <family val="2"/>
      <charset val="204"/>
    </font>
    <font>
      <b/>
      <sz val="12"/>
      <color indexed="40"/>
      <name val="Arial"/>
      <family val="2"/>
      <charset val="204"/>
    </font>
    <font>
      <sz val="10"/>
      <name val="Arial Cyr"/>
      <charset val="204"/>
    </font>
    <font>
      <sz val="10"/>
      <name val="Times New Roman"/>
      <family val="1"/>
      <charset val="204"/>
    </font>
    <font>
      <b/>
      <sz val="10"/>
      <name val="Times New Roman"/>
      <family val="1"/>
      <charset val="204"/>
    </font>
    <font>
      <sz val="14"/>
      <name val="Arial"/>
      <family val="2"/>
      <charset val="204"/>
    </font>
    <font>
      <b/>
      <i/>
      <sz val="15"/>
      <name val="Arial"/>
      <family val="2"/>
      <charset val="204"/>
    </font>
    <font>
      <b/>
      <i/>
      <sz val="15"/>
      <color indexed="10"/>
      <name val="Arial"/>
      <family val="2"/>
      <charset val="204"/>
    </font>
    <font>
      <b/>
      <i/>
      <sz val="14"/>
      <name val="Arial"/>
      <family val="2"/>
      <charset val="204"/>
    </font>
    <font>
      <b/>
      <sz val="14"/>
      <name val="Arial"/>
      <family val="2"/>
      <charset val="204"/>
    </font>
    <font>
      <b/>
      <i/>
      <sz val="16"/>
      <name val="Arial"/>
      <family val="2"/>
      <charset val="204"/>
    </font>
    <font>
      <b/>
      <sz val="18"/>
      <name val="Arial"/>
      <family val="2"/>
      <charset val="204"/>
    </font>
    <font>
      <b/>
      <u/>
      <sz val="16"/>
      <name val="Arial"/>
      <family val="2"/>
      <charset val="204"/>
    </font>
    <font>
      <b/>
      <u/>
      <sz val="16"/>
      <color indexed="10"/>
      <name val="Arial"/>
      <family val="2"/>
      <charset val="204"/>
    </font>
    <font>
      <b/>
      <sz val="16"/>
      <color indexed="10"/>
      <name val="Arial"/>
      <family val="2"/>
      <charset val="204"/>
    </font>
    <font>
      <sz val="16"/>
      <color indexed="10"/>
      <name val="Arial"/>
      <family val="2"/>
      <charset val="204"/>
    </font>
    <font>
      <sz val="12"/>
      <name val="Times New Roman"/>
      <family val="1"/>
      <charset val="204"/>
    </font>
    <font>
      <b/>
      <i/>
      <sz val="12"/>
      <name val="Times New Roman"/>
      <family val="1"/>
      <charset val="204"/>
    </font>
    <font>
      <b/>
      <sz val="12"/>
      <name val="Times New Roman"/>
      <family val="1"/>
      <charset val="204"/>
    </font>
    <font>
      <sz val="14"/>
      <name val="Times New Roman"/>
      <family val="1"/>
      <charset val="204"/>
    </font>
    <font>
      <b/>
      <sz val="12"/>
      <color theme="8" tint="-0.249977111117893"/>
      <name val="Arial"/>
      <family val="2"/>
      <charset val="204"/>
    </font>
    <font>
      <sz val="12"/>
      <color theme="8" tint="-0.249977111117893"/>
      <name val="Arial"/>
      <family val="2"/>
      <charset val="204"/>
    </font>
    <font>
      <b/>
      <u val="singleAccounting"/>
      <sz val="12"/>
      <color rgb="FFFF0000"/>
      <name val="Arial"/>
      <family val="2"/>
      <charset val="204"/>
    </font>
    <font>
      <b/>
      <u/>
      <sz val="12"/>
      <color rgb="FFFF0000"/>
      <name val="Arial"/>
      <family val="2"/>
      <charset val="204"/>
    </font>
    <font>
      <b/>
      <u/>
      <sz val="14"/>
      <color rgb="FFFF0000"/>
      <name val="Arial"/>
      <family val="2"/>
      <charset val="204"/>
    </font>
    <font>
      <b/>
      <sz val="12"/>
      <color rgb="FFFF0000"/>
      <name val="Arial Cyr"/>
      <charset val="204"/>
    </font>
    <font>
      <b/>
      <sz val="12"/>
      <color rgb="FFFF0000"/>
      <name val="Times New Roman"/>
      <family val="1"/>
      <charset val="204"/>
    </font>
    <font>
      <b/>
      <sz val="17"/>
      <color theme="8" tint="-0.249977111117893"/>
      <name val="Arial"/>
      <family val="2"/>
      <charset val="204"/>
    </font>
    <font>
      <sz val="17"/>
      <color theme="8" tint="-0.249977111117893"/>
      <name val="Arial"/>
      <family val="2"/>
      <charset val="204"/>
    </font>
    <font>
      <b/>
      <i/>
      <sz val="15"/>
      <color rgb="FFFF0000"/>
      <name val="Arial"/>
      <family val="2"/>
      <charset val="204"/>
    </font>
    <font>
      <b/>
      <sz val="14"/>
      <color rgb="FFFF0000"/>
      <name val="Arial"/>
      <family val="2"/>
      <charset val="204"/>
    </font>
    <font>
      <b/>
      <u val="singleAccounting"/>
      <sz val="18"/>
      <color rgb="FFFF0000"/>
      <name val="Arial"/>
      <family val="2"/>
      <charset val="204"/>
    </font>
    <font>
      <b/>
      <sz val="16"/>
      <color rgb="FFFF0000"/>
      <name val="Arial"/>
      <family val="2"/>
      <charset val="204"/>
    </font>
    <font>
      <sz val="16"/>
      <color rgb="FFFF0000"/>
      <name val="Arial"/>
      <family val="2"/>
      <charset val="204"/>
    </font>
    <font>
      <u/>
      <sz val="14"/>
      <color rgb="FFFF0000"/>
      <name val="Arial"/>
      <family val="2"/>
      <charset val="204"/>
    </font>
    <font>
      <sz val="12"/>
      <color rgb="FFFF0000"/>
      <name val="Arial"/>
      <family val="2"/>
      <charset val="204"/>
    </font>
    <font>
      <b/>
      <u/>
      <sz val="18"/>
      <color theme="1"/>
      <name val="Times New Roman"/>
      <family val="1"/>
      <charset val="204"/>
    </font>
    <font>
      <sz val="12"/>
      <color theme="1"/>
      <name val="Times New Roman"/>
      <family val="1"/>
      <charset val="204"/>
    </font>
    <font>
      <sz val="10.5"/>
      <name val="Times New Roman"/>
      <family val="1"/>
      <charset val="204"/>
    </font>
    <font>
      <sz val="11"/>
      <name val="Arial CYR"/>
    </font>
    <font>
      <sz val="12"/>
      <color rgb="FFFF0000"/>
      <name val="Times New Roman"/>
      <family val="1"/>
      <charset val="204"/>
    </font>
    <font>
      <sz val="11"/>
      <name val="Times New Roman"/>
      <family val="1"/>
      <charset val="204"/>
    </font>
    <font>
      <b/>
      <i/>
      <sz val="16"/>
      <name val="Times New Roman"/>
      <family val="1"/>
      <charset val="204"/>
    </font>
    <font>
      <sz val="11"/>
      <color theme="1"/>
      <name val="Times New Roman"/>
      <family val="1"/>
      <charset val="204"/>
    </font>
  </fonts>
  <fills count="6">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rgb="FFFFFF00"/>
        <bgColor indexed="64"/>
      </patternFill>
    </fill>
    <fill>
      <patternFill patternType="solid">
        <fgColor theme="4" tint="0.59999389629810485"/>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s>
  <cellStyleXfs count="8">
    <xf numFmtId="0" fontId="0" fillId="0" borderId="0"/>
    <xf numFmtId="0" fontId="18" fillId="0" borderId="0"/>
    <xf numFmtId="0" fontId="2" fillId="0" borderId="0"/>
    <xf numFmtId="164" fontId="6" fillId="0" borderId="0" applyFont="0" applyFill="0" applyBorder="0" applyAlignment="0" applyProtection="0"/>
    <xf numFmtId="164" fontId="6" fillId="0" borderId="0" applyFont="0" applyFill="0" applyBorder="0" applyAlignment="0" applyProtection="0"/>
    <xf numFmtId="0" fontId="6" fillId="0" borderId="0"/>
    <xf numFmtId="0" fontId="1" fillId="0" borderId="0"/>
    <xf numFmtId="43" fontId="1" fillId="0" borderId="0" applyFont="0" applyFill="0" applyBorder="0" applyAlignment="0" applyProtection="0"/>
  </cellStyleXfs>
  <cellXfs count="222">
    <xf numFmtId="0" fontId="0" fillId="0" borderId="0" xfId="0"/>
    <xf numFmtId="0" fontId="3" fillId="0" borderId="0" xfId="2" applyFont="1" applyFill="1"/>
    <xf numFmtId="0" fontId="4" fillId="0" borderId="0" xfId="2" applyFont="1" applyFill="1"/>
    <xf numFmtId="0" fontId="5" fillId="0" borderId="0" xfId="2" applyFont="1" applyFill="1"/>
    <xf numFmtId="0" fontId="4" fillId="0" borderId="0" xfId="2" applyFont="1" applyFill="1" applyAlignment="1">
      <alignment wrapText="1"/>
    </xf>
    <xf numFmtId="0" fontId="4" fillId="0" borderId="0" xfId="2" applyFont="1" applyFill="1" applyAlignment="1">
      <alignment horizontal="center" vertical="center" wrapText="1"/>
    </xf>
    <xf numFmtId="0" fontId="7" fillId="0" borderId="0" xfId="2" applyFont="1" applyFill="1" applyAlignment="1">
      <alignment horizontal="center" vertical="center" wrapText="1"/>
    </xf>
    <xf numFmtId="0" fontId="7" fillId="0" borderId="0" xfId="2" applyFont="1" applyFill="1" applyAlignment="1">
      <alignment wrapText="1"/>
    </xf>
    <xf numFmtId="0" fontId="8" fillId="0" borderId="0" xfId="2" applyFont="1" applyFill="1" applyAlignment="1">
      <alignment horizontal="center" vertical="center" wrapText="1"/>
    </xf>
    <xf numFmtId="0" fontId="8" fillId="0" borderId="0" xfId="2" applyFont="1" applyFill="1" applyAlignment="1">
      <alignment wrapText="1"/>
    </xf>
    <xf numFmtId="0" fontId="9" fillId="0" borderId="1" xfId="0" applyFont="1" applyFill="1" applyBorder="1" applyAlignment="1">
      <alignment horizontal="left" vertical="center" wrapText="1"/>
    </xf>
    <xf numFmtId="0" fontId="3" fillId="2" borderId="0" xfId="2" applyFont="1" applyFill="1" applyAlignment="1">
      <alignment horizontal="center" vertical="center" wrapText="1"/>
    </xf>
    <xf numFmtId="0" fontId="3" fillId="2" borderId="0" xfId="2" applyFont="1" applyFill="1" applyAlignment="1">
      <alignment wrapText="1"/>
    </xf>
    <xf numFmtId="0" fontId="10" fillId="3" borderId="0" xfId="2" applyFont="1" applyFill="1" applyAlignment="1">
      <alignment horizontal="center" vertical="center" wrapText="1"/>
    </xf>
    <xf numFmtId="0" fontId="3" fillId="3" borderId="0" xfId="2" applyFont="1" applyFill="1" applyAlignment="1">
      <alignment horizontal="center" vertical="center" wrapText="1"/>
    </xf>
    <xf numFmtId="0" fontId="9" fillId="0" borderId="0" xfId="2" applyFont="1" applyFill="1"/>
    <xf numFmtId="0" fontId="9" fillId="0" borderId="0" xfId="2" applyFont="1" applyFill="1" applyAlignment="1">
      <alignment horizontal="left" vertical="center"/>
    </xf>
    <xf numFmtId="0" fontId="9" fillId="0" borderId="0" xfId="2" applyFont="1" applyFill="1" applyAlignment="1">
      <alignment horizontal="center" vertical="center"/>
    </xf>
    <xf numFmtId="0" fontId="9" fillId="0" borderId="0" xfId="2" applyFont="1" applyFill="1" applyAlignment="1">
      <alignment horizontal="center"/>
    </xf>
    <xf numFmtId="0" fontId="36" fillId="0" borderId="0" xfId="2" applyFont="1" applyFill="1" applyAlignment="1">
      <alignment horizontal="left" vertical="center"/>
    </xf>
    <xf numFmtId="0" fontId="37" fillId="0" borderId="0" xfId="2" applyFont="1" applyFill="1"/>
    <xf numFmtId="0" fontId="11" fillId="0" borderId="0" xfId="2" applyFont="1" applyFill="1"/>
    <xf numFmtId="2" fontId="9" fillId="0" borderId="0" xfId="2" applyNumberFormat="1" applyFont="1" applyFill="1"/>
    <xf numFmtId="0" fontId="11" fillId="0" borderId="0" xfId="2" applyFont="1" applyFill="1" applyAlignment="1">
      <alignment horizontal="center" vertical="center"/>
    </xf>
    <xf numFmtId="0" fontId="11" fillId="0" borderId="0" xfId="2" applyFont="1" applyFill="1" applyAlignment="1">
      <alignment horizontal="center"/>
    </xf>
    <xf numFmtId="0" fontId="12" fillId="0" borderId="1" xfId="2" applyFont="1" applyFill="1" applyBorder="1" applyAlignment="1">
      <alignment horizontal="center" vertical="center" wrapText="1"/>
    </xf>
    <xf numFmtId="0" fontId="12" fillId="0" borderId="1" xfId="2" applyFont="1" applyFill="1" applyBorder="1" applyAlignment="1">
      <alignment horizontal="center" vertical="center"/>
    </xf>
    <xf numFmtId="0" fontId="9" fillId="0" borderId="1" xfId="0" applyFont="1" applyFill="1" applyBorder="1" applyAlignment="1">
      <alignment horizontal="center" vertical="center" wrapText="1"/>
    </xf>
    <xf numFmtId="164" fontId="9" fillId="0" borderId="1" xfId="3" applyFont="1" applyFill="1" applyBorder="1" applyAlignment="1">
      <alignment horizontal="center" vertical="center"/>
    </xf>
    <xf numFmtId="9" fontId="9" fillId="0" borderId="1" xfId="3" applyNumberFormat="1" applyFont="1" applyFill="1" applyBorder="1" applyAlignment="1">
      <alignment horizontal="center" vertical="center"/>
    </xf>
    <xf numFmtId="0" fontId="9" fillId="0" borderId="1" xfId="0" applyFont="1" applyFill="1" applyBorder="1" applyAlignment="1">
      <alignment horizontal="left" wrapText="1"/>
    </xf>
    <xf numFmtId="0" fontId="11" fillId="0" borderId="1" xfId="2" applyFont="1" applyFill="1" applyBorder="1" applyAlignment="1">
      <alignment vertical="center" wrapText="1"/>
    </xf>
    <xf numFmtId="164" fontId="11" fillId="0" borderId="1" xfId="2" applyNumberFormat="1" applyFont="1" applyFill="1" applyBorder="1" applyAlignment="1">
      <alignment vertical="center" wrapText="1"/>
    </xf>
    <xf numFmtId="0" fontId="11" fillId="0" borderId="2" xfId="2" applyFont="1" applyFill="1" applyBorder="1" applyAlignment="1">
      <alignment vertical="center" wrapText="1"/>
    </xf>
    <xf numFmtId="164" fontId="11" fillId="0" borderId="1" xfId="3" applyFont="1" applyFill="1" applyBorder="1" applyAlignment="1">
      <alignment horizontal="center" vertical="center"/>
    </xf>
    <xf numFmtId="0" fontId="11" fillId="0" borderId="2" xfId="2" applyFont="1" applyFill="1" applyBorder="1" applyAlignment="1">
      <alignment horizontal="left" vertical="center" wrapText="1"/>
    </xf>
    <xf numFmtId="0" fontId="9" fillId="0" borderId="1" xfId="2" applyFont="1" applyFill="1" applyBorder="1" applyAlignment="1">
      <alignment vertical="center" wrapText="1"/>
    </xf>
    <xf numFmtId="164" fontId="11" fillId="0" borderId="1" xfId="3" applyFont="1" applyFill="1" applyBorder="1" applyAlignment="1">
      <alignment vertical="center" wrapText="1"/>
    </xf>
    <xf numFmtId="164" fontId="38" fillId="0" borderId="1" xfId="2" applyNumberFormat="1" applyFont="1" applyFill="1" applyBorder="1" applyAlignment="1">
      <alignment vertical="center" wrapText="1"/>
    </xf>
    <xf numFmtId="9" fontId="39" fillId="0" borderId="1" xfId="3" applyNumberFormat="1" applyFont="1" applyFill="1" applyBorder="1" applyAlignment="1">
      <alignment horizontal="center" vertical="center"/>
    </xf>
    <xf numFmtId="164" fontId="38" fillId="0" borderId="1" xfId="3" applyFont="1" applyFill="1" applyBorder="1" applyAlignment="1">
      <alignment horizontal="center" vertical="center"/>
    </xf>
    <xf numFmtId="0" fontId="9" fillId="0" borderId="0" xfId="0" applyFont="1" applyFill="1" applyBorder="1" applyAlignment="1">
      <alignment horizontal="left" vertical="top" wrapText="1"/>
    </xf>
    <xf numFmtId="0" fontId="11" fillId="0" borderId="0" xfId="0" applyFont="1" applyFill="1" applyBorder="1" applyAlignment="1">
      <alignment horizontal="left" vertical="top" wrapText="1"/>
    </xf>
    <xf numFmtId="2" fontId="11" fillId="0" borderId="0" xfId="2" applyNumberFormat="1" applyFont="1" applyFill="1" applyAlignment="1">
      <alignment horizontal="left"/>
    </xf>
    <xf numFmtId="0" fontId="11" fillId="0" borderId="0" xfId="0" applyFont="1" applyFill="1"/>
    <xf numFmtId="0" fontId="11" fillId="0" borderId="0" xfId="2" applyFont="1" applyFill="1" applyAlignment="1">
      <alignment horizontal="left" vertical="center"/>
    </xf>
    <xf numFmtId="0" fontId="12" fillId="0" borderId="0" xfId="2" applyFont="1" applyFill="1" applyAlignment="1">
      <alignment horizontal="left" vertical="center"/>
    </xf>
    <xf numFmtId="0" fontId="16" fillId="0" borderId="0" xfId="2" applyFont="1" applyFill="1"/>
    <xf numFmtId="2" fontId="9" fillId="0" borderId="0" xfId="2" applyNumberFormat="1" applyFont="1" applyFill="1" applyAlignment="1">
      <alignment horizontal="center"/>
    </xf>
    <xf numFmtId="0" fontId="17" fillId="0" borderId="0" xfId="2" applyFont="1" applyFill="1" applyBorder="1" applyAlignment="1">
      <alignment horizontal="left" vertical="center" wrapText="1"/>
    </xf>
    <xf numFmtId="0" fontId="17" fillId="0" borderId="0" xfId="2" applyFont="1" applyFill="1" applyBorder="1" applyAlignment="1">
      <alignment horizontal="center" vertical="center" wrapText="1"/>
    </xf>
    <xf numFmtId="2" fontId="17" fillId="0" borderId="0" xfId="0" applyNumberFormat="1" applyFont="1" applyFill="1" applyBorder="1" applyAlignment="1">
      <alignment horizontal="center" vertical="center"/>
    </xf>
    <xf numFmtId="0" fontId="19" fillId="0" borderId="0" xfId="1" applyFont="1" applyAlignment="1">
      <alignment horizontal="center" vertical="center"/>
    </xf>
    <xf numFmtId="0" fontId="18" fillId="0" borderId="0" xfId="1"/>
    <xf numFmtId="0" fontId="40" fillId="4" borderId="0" xfId="2" applyFont="1" applyFill="1" applyAlignment="1">
      <alignment horizontal="center" vertical="center"/>
    </xf>
    <xf numFmtId="0" fontId="41" fillId="0" borderId="0" xfId="1" applyFont="1" applyFill="1"/>
    <xf numFmtId="4" fontId="42" fillId="0" borderId="0" xfId="1" applyNumberFormat="1" applyFont="1" applyFill="1"/>
    <xf numFmtId="164" fontId="21" fillId="0" borderId="1" xfId="3" applyFont="1" applyFill="1" applyBorder="1" applyAlignment="1">
      <alignment horizontal="center" vertical="center"/>
    </xf>
    <xf numFmtId="0" fontId="3" fillId="3" borderId="0" xfId="2" applyFont="1" applyFill="1" applyAlignment="1">
      <alignment horizontal="center" vertical="center" wrapText="1"/>
    </xf>
    <xf numFmtId="0" fontId="3" fillId="0" borderId="0" xfId="2" applyFont="1" applyFill="1" applyAlignment="1">
      <alignment horizontal="left" vertical="center"/>
    </xf>
    <xf numFmtId="0" fontId="3" fillId="0" borderId="0" xfId="2" applyFont="1" applyFill="1" applyAlignment="1">
      <alignment horizontal="center" vertical="center"/>
    </xf>
    <xf numFmtId="0" fontId="3" fillId="0" borderId="0" xfId="2" applyFont="1" applyFill="1" applyAlignment="1">
      <alignment horizontal="center"/>
    </xf>
    <xf numFmtId="0" fontId="43" fillId="0" borderId="0" xfId="2" applyFont="1" applyFill="1" applyAlignment="1">
      <alignment horizontal="left" vertical="center"/>
    </xf>
    <xf numFmtId="0" fontId="44" fillId="0" borderId="0" xfId="2" applyFont="1" applyFill="1"/>
    <xf numFmtId="0" fontId="44" fillId="0" borderId="0" xfId="2" applyFont="1" applyFill="1" applyAlignment="1">
      <alignment horizontal="center" vertical="center"/>
    </xf>
    <xf numFmtId="2" fontId="3" fillId="0" borderId="0" xfId="2" applyNumberFormat="1" applyFont="1" applyFill="1"/>
    <xf numFmtId="2" fontId="5" fillId="0" borderId="0" xfId="2" applyNumberFormat="1" applyFont="1" applyFill="1" applyAlignment="1"/>
    <xf numFmtId="0" fontId="5" fillId="0" borderId="0" xfId="2" applyFont="1" applyFill="1" applyAlignment="1">
      <alignment horizontal="center" vertical="center"/>
    </xf>
    <xf numFmtId="0" fontId="5" fillId="0" borderId="0" xfId="2" applyFont="1" applyFill="1" applyAlignment="1">
      <alignment horizontal="center"/>
    </xf>
    <xf numFmtId="0" fontId="7" fillId="0" borderId="0" xfId="2" applyFont="1" applyFill="1"/>
    <xf numFmtId="0" fontId="22" fillId="0" borderId="1" xfId="2" applyFont="1" applyFill="1" applyBorder="1" applyAlignment="1">
      <alignment horizontal="center" vertical="center" wrapText="1"/>
    </xf>
    <xf numFmtId="0" fontId="22" fillId="0" borderId="1" xfId="2" applyFont="1" applyFill="1" applyBorder="1" applyAlignment="1">
      <alignment horizontal="center" vertical="center"/>
    </xf>
    <xf numFmtId="0" fontId="45" fillId="0" borderId="1" xfId="2" applyFont="1" applyFill="1" applyBorder="1" applyAlignment="1">
      <alignment horizontal="center" vertical="center" wrapText="1"/>
    </xf>
    <xf numFmtId="0" fontId="21" fillId="0" borderId="1" xfId="0" applyFont="1" applyFill="1" applyBorder="1" applyAlignment="1">
      <alignment horizontal="left" vertical="center" wrapText="1"/>
    </xf>
    <xf numFmtId="164" fontId="46" fillId="0" borderId="1" xfId="0" applyNumberFormat="1" applyFont="1" applyFill="1" applyBorder="1" applyAlignment="1">
      <alignment horizontal="left" vertical="center" wrapText="1"/>
    </xf>
    <xf numFmtId="0" fontId="21" fillId="0" borderId="1" xfId="0" applyFont="1" applyFill="1" applyBorder="1" applyAlignment="1">
      <alignment horizontal="center" vertical="center" wrapText="1"/>
    </xf>
    <xf numFmtId="9" fontId="21" fillId="0" borderId="1" xfId="3" applyNumberFormat="1" applyFont="1" applyFill="1" applyBorder="1" applyAlignment="1">
      <alignment horizontal="center" vertical="center"/>
    </xf>
    <xf numFmtId="0" fontId="21" fillId="0" borderId="1" xfId="0" applyFont="1" applyFill="1" applyBorder="1" applyAlignment="1">
      <alignment horizontal="left" wrapText="1"/>
    </xf>
    <xf numFmtId="0" fontId="25" fillId="0" borderId="1" xfId="2" applyFont="1" applyFill="1" applyBorder="1" applyAlignment="1">
      <alignment horizontal="left" vertical="center" wrapText="1"/>
    </xf>
    <xf numFmtId="0" fontId="25" fillId="0" borderId="1" xfId="2" applyFont="1" applyFill="1" applyBorder="1" applyAlignment="1">
      <alignment vertical="center" wrapText="1"/>
    </xf>
    <xf numFmtId="164" fontId="5" fillId="0" borderId="1" xfId="2" applyNumberFormat="1" applyFont="1" applyFill="1" applyBorder="1" applyAlignment="1">
      <alignment vertical="center" wrapText="1"/>
    </xf>
    <xf numFmtId="0" fontId="25" fillId="0" borderId="2" xfId="2" applyFont="1" applyFill="1" applyBorder="1" applyAlignment="1">
      <alignment vertical="center" wrapText="1"/>
    </xf>
    <xf numFmtId="164" fontId="5" fillId="0" borderId="1" xfId="3" applyFont="1" applyFill="1" applyBorder="1" applyAlignment="1">
      <alignment horizontal="center" vertical="center"/>
    </xf>
    <xf numFmtId="0" fontId="25" fillId="0" borderId="3" xfId="2" applyFont="1" applyFill="1" applyBorder="1" applyAlignment="1">
      <alignment horizontal="left" vertical="center" wrapText="1"/>
    </xf>
    <xf numFmtId="0" fontId="25" fillId="0" borderId="2" xfId="2" applyFont="1" applyFill="1" applyBorder="1" applyAlignment="1">
      <alignment horizontal="left" vertical="center" wrapText="1"/>
    </xf>
    <xf numFmtId="0" fontId="5" fillId="0" borderId="2" xfId="2" applyFont="1" applyFill="1" applyBorder="1" applyAlignment="1">
      <alignment horizontal="left" vertical="center" wrapText="1"/>
    </xf>
    <xf numFmtId="164" fontId="27" fillId="0" borderId="1" xfId="2" applyNumberFormat="1" applyFont="1" applyFill="1" applyBorder="1" applyAlignment="1">
      <alignment vertical="center" wrapText="1"/>
    </xf>
    <xf numFmtId="0" fontId="5" fillId="0" borderId="1" xfId="2" applyFont="1" applyFill="1" applyBorder="1" applyAlignment="1">
      <alignment vertical="center" wrapText="1"/>
    </xf>
    <xf numFmtId="164" fontId="27" fillId="0" borderId="1" xfId="3" applyFont="1" applyFill="1" applyBorder="1" applyAlignment="1">
      <alignment horizontal="center" vertical="center"/>
    </xf>
    <xf numFmtId="0" fontId="3" fillId="0" borderId="2" xfId="2" applyFont="1" applyFill="1" applyBorder="1" applyAlignment="1">
      <alignment horizontal="left" vertical="center" wrapText="1"/>
    </xf>
    <xf numFmtId="0" fontId="3" fillId="0" borderId="1" xfId="2" applyFont="1" applyFill="1" applyBorder="1" applyAlignment="1">
      <alignment vertical="center" wrapText="1"/>
    </xf>
    <xf numFmtId="164" fontId="5" fillId="0" borderId="1" xfId="3" applyFont="1" applyFill="1" applyBorder="1" applyAlignment="1">
      <alignment vertical="center" wrapText="1"/>
    </xf>
    <xf numFmtId="164" fontId="47" fillId="0" borderId="1" xfId="2" applyNumberFormat="1" applyFont="1" applyFill="1" applyBorder="1" applyAlignment="1">
      <alignment vertical="center" wrapText="1"/>
    </xf>
    <xf numFmtId="9" fontId="48" fillId="0" borderId="1" xfId="2" applyNumberFormat="1" applyFont="1" applyFill="1" applyBorder="1" applyAlignment="1">
      <alignment vertical="center" wrapText="1"/>
    </xf>
    <xf numFmtId="164" fontId="47" fillId="0" borderId="1" xfId="3" applyFont="1" applyFill="1" applyBorder="1" applyAlignment="1">
      <alignment horizontal="center" vertical="center"/>
    </xf>
    <xf numFmtId="0" fontId="4" fillId="0" borderId="0" xfId="2" applyFont="1" applyFill="1" applyBorder="1" applyAlignment="1">
      <alignment horizontal="left" vertical="center"/>
    </xf>
    <xf numFmtId="0" fontId="4" fillId="0" borderId="0" xfId="2" applyFont="1" applyFill="1" applyAlignment="1">
      <alignment horizontal="left" vertical="center" wrapText="1"/>
    </xf>
    <xf numFmtId="0" fontId="4" fillId="0" borderId="0" xfId="2" applyFont="1" applyFill="1" applyBorder="1" applyAlignment="1">
      <alignment horizontal="center" vertical="center" wrapText="1"/>
    </xf>
    <xf numFmtId="0" fontId="4" fillId="0" borderId="0" xfId="2" applyFont="1" applyFill="1" applyBorder="1" applyAlignment="1">
      <alignment horizontal="left" vertical="center" wrapText="1"/>
    </xf>
    <xf numFmtId="164" fontId="4" fillId="0" borderId="0" xfId="2" applyNumberFormat="1" applyFont="1" applyFill="1" applyBorder="1" applyAlignment="1">
      <alignment horizontal="justify" vertical="center" wrapText="1"/>
    </xf>
    <xf numFmtId="0" fontId="21" fillId="0" borderId="0" xfId="0" applyFont="1" applyFill="1" applyBorder="1" applyAlignment="1">
      <alignment horizontal="left" vertical="top" wrapText="1"/>
    </xf>
    <xf numFmtId="0" fontId="5" fillId="0" borderId="0" xfId="0" applyFont="1" applyFill="1" applyBorder="1" applyAlignment="1">
      <alignment horizontal="left" vertical="top" wrapText="1"/>
    </xf>
    <xf numFmtId="0" fontId="49" fillId="0" borderId="0" xfId="0" applyFont="1" applyFill="1" applyBorder="1" applyAlignment="1">
      <alignment horizontal="left" vertical="top" wrapText="1"/>
    </xf>
    <xf numFmtId="0" fontId="10" fillId="0" borderId="0" xfId="2" applyFont="1" applyFill="1" applyAlignment="1">
      <alignment horizontal="center"/>
    </xf>
    <xf numFmtId="2" fontId="10" fillId="0" borderId="0" xfId="2" applyNumberFormat="1" applyFont="1" applyFill="1"/>
    <xf numFmtId="2" fontId="27" fillId="0" borderId="0" xfId="2" applyNumberFormat="1" applyFont="1" applyFill="1" applyAlignment="1">
      <alignment horizontal="left"/>
    </xf>
    <xf numFmtId="0" fontId="27" fillId="0" borderId="0" xfId="0" applyFont="1" applyFill="1"/>
    <xf numFmtId="0" fontId="27" fillId="0" borderId="0" xfId="2" applyFont="1" applyFill="1" applyAlignment="1">
      <alignment horizontal="left" vertical="center"/>
    </xf>
    <xf numFmtId="0" fontId="27" fillId="0" borderId="0" xfId="2" applyFont="1" applyFill="1" applyAlignment="1">
      <alignment horizontal="center" vertical="center"/>
    </xf>
    <xf numFmtId="0" fontId="27" fillId="0" borderId="0" xfId="2" applyFont="1" applyFill="1" applyAlignment="1">
      <alignment horizontal="center"/>
    </xf>
    <xf numFmtId="0" fontId="27" fillId="0" borderId="0" xfId="2" applyFont="1" applyFill="1"/>
    <xf numFmtId="0" fontId="8" fillId="0" borderId="0" xfId="2" applyFont="1" applyFill="1" applyBorder="1" applyAlignment="1">
      <alignment horizontal="left" vertical="center" wrapText="1"/>
    </xf>
    <xf numFmtId="0" fontId="8" fillId="0" borderId="0" xfId="2" applyFont="1" applyFill="1" applyBorder="1" applyAlignment="1">
      <alignment horizontal="center" vertical="center" wrapText="1"/>
    </xf>
    <xf numFmtId="2" fontId="8" fillId="0" borderId="0" xfId="0" applyNumberFormat="1" applyFont="1" applyFill="1" applyBorder="1" applyAlignment="1">
      <alignment horizontal="center" vertical="center"/>
    </xf>
    <xf numFmtId="0" fontId="4" fillId="0" borderId="0" xfId="2" applyFont="1" applyFill="1" applyAlignment="1">
      <alignment horizontal="left" vertical="center"/>
    </xf>
    <xf numFmtId="0" fontId="4" fillId="0" borderId="0" xfId="2" applyFont="1" applyFill="1" applyAlignment="1">
      <alignment horizontal="center" vertical="center"/>
    </xf>
    <xf numFmtId="0" fontId="4" fillId="0" borderId="0" xfId="2" applyFont="1" applyFill="1" applyAlignment="1">
      <alignment horizontal="center"/>
    </xf>
    <xf numFmtId="0" fontId="50" fillId="0" borderId="0" xfId="2" applyFont="1" applyFill="1"/>
    <xf numFmtId="0" fontId="32" fillId="0" borderId="0" xfId="2" applyFont="1" applyFill="1" applyAlignment="1">
      <alignment horizontal="center" vertical="center"/>
    </xf>
    <xf numFmtId="0" fontId="32" fillId="0" borderId="1" xfId="0" applyFont="1" applyFill="1" applyBorder="1" applyAlignment="1">
      <alignment horizontal="left" vertical="center" wrapText="1"/>
    </xf>
    <xf numFmtId="0" fontId="33" fillId="2" borderId="1" xfId="2" applyFont="1" applyFill="1" applyBorder="1" applyAlignment="1">
      <alignment horizontal="center" vertical="center"/>
    </xf>
    <xf numFmtId="0" fontId="35" fillId="0" borderId="1" xfId="0" applyFont="1" applyFill="1" applyBorder="1" applyAlignment="1">
      <alignment horizontal="center" vertical="center" wrapText="1"/>
    </xf>
    <xf numFmtId="0" fontId="33" fillId="4" borderId="1" xfId="2" applyFont="1" applyFill="1" applyBorder="1" applyAlignment="1">
      <alignment horizontal="center" vertical="center" wrapText="1"/>
    </xf>
    <xf numFmtId="0" fontId="33" fillId="4" borderId="1" xfId="2" applyFont="1" applyFill="1" applyBorder="1" applyAlignment="1">
      <alignment horizontal="center" vertical="center"/>
    </xf>
    <xf numFmtId="0" fontId="4" fillId="0" borderId="1" xfId="2" applyFont="1" applyFill="1" applyBorder="1" applyAlignment="1">
      <alignment horizontal="center" vertical="top" wrapText="1"/>
    </xf>
    <xf numFmtId="0" fontId="32" fillId="0" borderId="1" xfId="0" applyFont="1" applyFill="1" applyBorder="1" applyAlignment="1">
      <alignment horizontal="center" vertical="center" wrapText="1"/>
    </xf>
    <xf numFmtId="0" fontId="32" fillId="2" borderId="1" xfId="0" applyFont="1" applyFill="1" applyBorder="1" applyAlignment="1">
      <alignment horizontal="center" vertical="center" wrapText="1"/>
    </xf>
    <xf numFmtId="0" fontId="32" fillId="2" borderId="1" xfId="0" applyFont="1" applyFill="1" applyBorder="1" applyAlignment="1">
      <alignment horizontal="left" vertical="center" wrapText="1"/>
    </xf>
    <xf numFmtId="0" fontId="35" fillId="2" borderId="1" xfId="0" applyFont="1" applyFill="1" applyBorder="1" applyAlignment="1">
      <alignment horizontal="center" vertical="center" wrapText="1"/>
    </xf>
    <xf numFmtId="0" fontId="0" fillId="0" borderId="9" xfId="0" applyBorder="1" applyAlignment="1">
      <alignment horizontal="left" vertical="center" wrapText="1"/>
    </xf>
    <xf numFmtId="0" fontId="32" fillId="0" borderId="9" xfId="0" applyFont="1" applyBorder="1" applyAlignment="1">
      <alignment horizontal="left" vertical="center" wrapText="1"/>
    </xf>
    <xf numFmtId="0" fontId="53" fillId="2" borderId="1" xfId="0" applyFont="1" applyFill="1" applyBorder="1" applyAlignment="1">
      <alignment horizontal="left" vertical="center" wrapText="1"/>
    </xf>
    <xf numFmtId="0" fontId="32" fillId="0" borderId="5" xfId="0" applyFont="1" applyFill="1" applyBorder="1" applyAlignment="1">
      <alignment horizontal="center" vertical="center" wrapText="1"/>
    </xf>
    <xf numFmtId="0" fontId="9" fillId="0" borderId="0" xfId="2" applyFont="1" applyFill="1" applyAlignment="1">
      <alignment horizontal="center"/>
    </xf>
    <xf numFmtId="0" fontId="0" fillId="0" borderId="1" xfId="0" applyBorder="1"/>
    <xf numFmtId="0" fontId="0" fillId="0" borderId="1" xfId="0" applyBorder="1" applyAlignment="1">
      <alignment horizontal="center" vertical="center"/>
    </xf>
    <xf numFmtId="0" fontId="32" fillId="0" borderId="1" xfId="5" applyFont="1" applyFill="1" applyBorder="1" applyAlignment="1">
      <alignment horizontal="center" vertical="center" wrapText="1"/>
    </xf>
    <xf numFmtId="0" fontId="0" fillId="0" borderId="1" xfId="0" applyBorder="1" applyAlignment="1">
      <alignment horizontal="center"/>
    </xf>
    <xf numFmtId="0" fontId="54" fillId="2" borderId="1" xfId="0" applyFont="1" applyFill="1" applyBorder="1" applyAlignment="1">
      <alignment horizontal="left" vertical="center" wrapText="1"/>
    </xf>
    <xf numFmtId="0" fontId="0" fillId="0" borderId="1" xfId="0" applyBorder="1" applyAlignment="1">
      <alignment horizontal="left" vertical="center"/>
    </xf>
    <xf numFmtId="0" fontId="33" fillId="0" borderId="1" xfId="2" applyFont="1" applyFill="1" applyBorder="1" applyAlignment="1">
      <alignment horizontal="center" wrapText="1"/>
    </xf>
    <xf numFmtId="0" fontId="32" fillId="0" borderId="1" xfId="0" applyFont="1" applyFill="1" applyBorder="1" applyAlignment="1">
      <alignment horizontal="center" wrapText="1"/>
    </xf>
    <xf numFmtId="0" fontId="55" fillId="0" borderId="1" xfId="0" applyFont="1" applyBorder="1" applyAlignment="1">
      <alignment horizontal="center" vertical="center"/>
    </xf>
    <xf numFmtId="0" fontId="9" fillId="0" borderId="1" xfId="0" applyFont="1" applyFill="1" applyBorder="1" applyAlignment="1">
      <alignment horizontal="left" vertical="top" wrapText="1"/>
    </xf>
    <xf numFmtId="0" fontId="4" fillId="0" borderId="1" xfId="2" applyFont="1" applyFill="1" applyBorder="1"/>
    <xf numFmtId="0" fontId="9" fillId="0" borderId="1" xfId="0" applyFont="1" applyFill="1" applyBorder="1" applyAlignment="1">
      <alignment horizontal="center" wrapText="1"/>
    </xf>
    <xf numFmtId="0" fontId="4" fillId="0" borderId="1" xfId="2" applyFont="1" applyFill="1" applyBorder="1" applyAlignment="1">
      <alignment horizontal="center" vertical="center" wrapText="1"/>
    </xf>
    <xf numFmtId="0" fontId="57" fillId="0" borderId="1" xfId="0" applyFont="1" applyFill="1" applyBorder="1" applyAlignment="1">
      <alignment horizontal="left" vertical="center" wrapText="1"/>
    </xf>
    <xf numFmtId="0" fontId="32" fillId="0" borderId="1" xfId="0" applyFont="1" applyFill="1" applyBorder="1" applyAlignment="1">
      <alignment horizontal="left" vertical="top" wrapText="1"/>
    </xf>
    <xf numFmtId="0" fontId="53" fillId="0" borderId="1" xfId="0" applyFont="1" applyBorder="1" applyAlignment="1">
      <alignment horizontal="center" vertical="center"/>
    </xf>
    <xf numFmtId="0" fontId="9" fillId="0" borderId="1" xfId="2" applyFont="1" applyFill="1" applyBorder="1" applyAlignment="1">
      <alignment horizontal="center" vertical="center"/>
    </xf>
    <xf numFmtId="0" fontId="53" fillId="0" borderId="11" xfId="0" applyFont="1" applyBorder="1" applyAlignment="1">
      <alignment horizontal="left" vertical="center" wrapText="1"/>
    </xf>
    <xf numFmtId="0" fontId="32" fillId="2" borderId="1" xfId="0" applyFont="1" applyFill="1" applyBorder="1" applyAlignment="1">
      <alignment horizontal="center" vertical="center" wrapText="1"/>
    </xf>
    <xf numFmtId="0" fontId="9" fillId="0" borderId="1" xfId="2" applyFont="1" applyFill="1" applyBorder="1" applyAlignment="1">
      <alignment vertical="center"/>
    </xf>
    <xf numFmtId="0" fontId="0" fillId="0" borderId="0" xfId="0" applyAlignment="1">
      <alignment vertical="center"/>
    </xf>
    <xf numFmtId="0" fontId="59" fillId="0" borderId="11" xfId="0" applyFont="1" applyFill="1" applyBorder="1" applyAlignment="1">
      <alignment horizontal="left" vertical="center" wrapText="1"/>
    </xf>
    <xf numFmtId="0" fontId="58" fillId="5" borderId="10" xfId="2" applyFont="1" applyFill="1" applyBorder="1" applyAlignment="1">
      <alignment horizontal="center" vertical="center" wrapText="1"/>
    </xf>
    <xf numFmtId="0" fontId="32" fillId="2" borderId="1" xfId="0" applyFont="1" applyFill="1" applyBorder="1" applyAlignment="1">
      <alignment horizontal="center" vertical="center" wrapText="1"/>
    </xf>
    <xf numFmtId="0" fontId="58" fillId="5" borderId="1" xfId="2" applyFont="1" applyFill="1" applyBorder="1" applyAlignment="1">
      <alignment horizontal="center" vertical="center" wrapText="1"/>
    </xf>
    <xf numFmtId="0" fontId="32" fillId="0" borderId="8" xfId="2" applyFont="1" applyFill="1" applyBorder="1" applyAlignment="1">
      <alignment horizontal="center"/>
    </xf>
    <xf numFmtId="0" fontId="52" fillId="0" borderId="0" xfId="2" applyFont="1" applyFill="1" applyAlignment="1">
      <alignment horizontal="center" vertical="center"/>
    </xf>
    <xf numFmtId="0" fontId="58" fillId="5" borderId="5" xfId="2" applyFont="1" applyFill="1" applyBorder="1" applyAlignment="1">
      <alignment horizontal="center" vertical="center" wrapText="1"/>
    </xf>
    <xf numFmtId="0" fontId="58" fillId="5" borderId="3" xfId="2" applyFont="1" applyFill="1" applyBorder="1" applyAlignment="1">
      <alignment horizontal="center" vertical="center" wrapText="1"/>
    </xf>
    <xf numFmtId="0" fontId="58" fillId="5" borderId="2" xfId="2" applyFont="1" applyFill="1" applyBorder="1" applyAlignment="1">
      <alignment horizontal="center" vertical="center" wrapText="1"/>
    </xf>
    <xf numFmtId="0" fontId="32" fillId="2" borderId="10" xfId="0" applyFont="1" applyFill="1" applyBorder="1" applyAlignment="1">
      <alignment horizontal="center" vertical="center" wrapText="1"/>
    </xf>
    <xf numFmtId="0" fontId="32" fillId="2" borderId="9" xfId="0" applyFont="1" applyFill="1" applyBorder="1" applyAlignment="1">
      <alignment horizontal="center" vertical="center" wrapText="1"/>
    </xf>
    <xf numFmtId="0" fontId="53" fillId="0" borderId="12" xfId="0" applyFont="1" applyBorder="1" applyAlignment="1">
      <alignment horizontal="left" vertical="center" wrapText="1"/>
    </xf>
    <xf numFmtId="0" fontId="53" fillId="0" borderId="13" xfId="0" applyFont="1" applyBorder="1" applyAlignment="1">
      <alignment horizontal="left" vertical="center" wrapText="1"/>
    </xf>
    <xf numFmtId="0" fontId="12" fillId="0" borderId="1" xfId="2" applyFont="1" applyFill="1" applyBorder="1" applyAlignment="1">
      <alignment horizontal="center" vertical="center"/>
    </xf>
    <xf numFmtId="0" fontId="11" fillId="0" borderId="1" xfId="2" applyFont="1" applyFill="1" applyBorder="1" applyAlignment="1">
      <alignment horizontal="center" vertical="center"/>
    </xf>
    <xf numFmtId="0" fontId="12" fillId="4" borderId="1" xfId="2" applyFont="1" applyFill="1" applyBorder="1" applyAlignment="1">
      <alignment horizontal="center" vertical="center"/>
    </xf>
    <xf numFmtId="0" fontId="11" fillId="4" borderId="1" xfId="2" applyFont="1" applyFill="1" applyBorder="1" applyAlignment="1">
      <alignment horizontal="center" vertical="center"/>
    </xf>
    <xf numFmtId="0" fontId="3" fillId="3" borderId="4" xfId="2" applyFont="1" applyFill="1" applyBorder="1" applyAlignment="1">
      <alignment horizontal="center" vertical="center" wrapText="1"/>
    </xf>
    <xf numFmtId="0" fontId="3" fillId="3" borderId="0" xfId="2" applyFont="1" applyFill="1" applyBorder="1" applyAlignment="1">
      <alignment horizontal="center" vertical="center" wrapText="1"/>
    </xf>
    <xf numFmtId="0" fontId="11" fillId="0" borderId="1" xfId="2" applyFont="1" applyFill="1" applyBorder="1" applyAlignment="1">
      <alignment horizontal="left" vertical="center" wrapText="1"/>
    </xf>
    <xf numFmtId="0" fontId="3" fillId="3" borderId="0" xfId="2" applyFont="1" applyFill="1" applyAlignment="1">
      <alignment horizontal="center" vertical="center" wrapText="1"/>
    </xf>
    <xf numFmtId="0" fontId="11" fillId="0" borderId="5" xfId="2" applyFont="1" applyFill="1" applyBorder="1" applyAlignment="1">
      <alignment horizontal="left" vertical="center" wrapText="1"/>
    </xf>
    <xf numFmtId="0" fontId="11" fillId="0" borderId="3" xfId="2" applyFont="1" applyFill="1" applyBorder="1" applyAlignment="1">
      <alignment horizontal="left" vertical="center" wrapText="1"/>
    </xf>
    <xf numFmtId="0" fontId="11" fillId="0" borderId="2" xfId="2" applyFont="1" applyFill="1" applyBorder="1" applyAlignment="1">
      <alignment horizontal="left" vertical="center" wrapText="1"/>
    </xf>
    <xf numFmtId="0" fontId="20" fillId="0" borderId="0" xfId="1" applyFont="1" applyAlignment="1">
      <alignment horizontal="right"/>
    </xf>
    <xf numFmtId="0" fontId="14" fillId="0" borderId="0" xfId="0" applyFont="1" applyFill="1" applyBorder="1" applyAlignment="1">
      <alignment horizontal="left" vertical="top" wrapText="1"/>
    </xf>
    <xf numFmtId="0" fontId="11" fillId="0" borderId="0" xfId="0" applyFont="1" applyFill="1" applyBorder="1" applyAlignment="1">
      <alignment horizontal="left" vertical="top" wrapText="1"/>
    </xf>
    <xf numFmtId="0" fontId="15" fillId="0" borderId="0" xfId="0" applyFont="1" applyFill="1" applyBorder="1" applyAlignment="1">
      <alignment horizontal="left" vertical="top" wrapText="1"/>
    </xf>
    <xf numFmtId="0" fontId="51" fillId="0" borderId="0" xfId="0" applyFont="1" applyFill="1" applyBorder="1" applyAlignment="1">
      <alignment horizontal="left" vertical="top" wrapText="1"/>
    </xf>
    <xf numFmtId="0" fontId="9" fillId="0" borderId="5" xfId="2" applyFont="1" applyFill="1" applyBorder="1" applyAlignment="1">
      <alignment horizontal="left" vertical="center" wrapText="1"/>
    </xf>
    <xf numFmtId="0" fontId="9" fillId="0" borderId="3" xfId="2" applyFont="1" applyFill="1" applyBorder="1" applyAlignment="1">
      <alignment horizontal="left" vertical="center" wrapText="1"/>
    </xf>
    <xf numFmtId="0" fontId="9" fillId="0" borderId="2" xfId="2" applyFont="1" applyFill="1" applyBorder="1" applyAlignment="1">
      <alignment horizontal="left" vertical="center" wrapText="1"/>
    </xf>
    <xf numFmtId="0" fontId="9" fillId="0" borderId="1" xfId="2" applyFont="1" applyFill="1" applyBorder="1" applyAlignment="1">
      <alignment horizontal="left" vertical="center" wrapText="1"/>
    </xf>
    <xf numFmtId="0" fontId="9" fillId="0" borderId="6" xfId="0" applyFont="1" applyFill="1" applyBorder="1" applyAlignment="1">
      <alignment horizontal="left" vertical="top" wrapText="1"/>
    </xf>
    <xf numFmtId="0" fontId="9" fillId="0" borderId="7" xfId="0" applyFont="1" applyFill="1" applyBorder="1" applyAlignment="1">
      <alignment horizontal="left" vertical="top" wrapText="1"/>
    </xf>
    <xf numFmtId="0" fontId="9" fillId="0" borderId="0" xfId="0" applyFont="1" applyFill="1" applyBorder="1" applyAlignment="1">
      <alignment horizontal="left" vertical="top" wrapText="1"/>
    </xf>
    <xf numFmtId="0" fontId="9" fillId="0" borderId="0" xfId="2" applyFont="1" applyFill="1" applyAlignment="1">
      <alignment horizontal="center"/>
    </xf>
    <xf numFmtId="0" fontId="11" fillId="0" borderId="0" xfId="2" applyFont="1" applyFill="1" applyAlignment="1">
      <alignment horizontal="left"/>
    </xf>
    <xf numFmtId="0" fontId="21" fillId="0" borderId="6" xfId="0" applyFont="1" applyFill="1" applyBorder="1" applyAlignment="1">
      <alignment horizontal="left" vertical="top" wrapText="1"/>
    </xf>
    <xf numFmtId="0" fontId="21" fillId="0" borderId="7" xfId="0" applyFont="1" applyFill="1" applyBorder="1" applyAlignment="1">
      <alignment horizontal="left" vertical="top" wrapText="1"/>
    </xf>
    <xf numFmtId="0" fontId="3" fillId="0" borderId="0" xfId="0" applyFont="1" applyFill="1" applyBorder="1" applyAlignment="1">
      <alignment horizontal="left" vertical="top" wrapText="1"/>
    </xf>
    <xf numFmtId="0" fontId="5" fillId="0" borderId="0" xfId="0" applyFont="1" applyFill="1" applyBorder="1" applyAlignment="1">
      <alignment horizontal="left" vertical="top" wrapText="1"/>
    </xf>
    <xf numFmtId="0" fontId="27" fillId="0" borderId="0" xfId="2" applyFont="1" applyFill="1" applyAlignment="1">
      <alignment horizontal="left"/>
    </xf>
    <xf numFmtId="0" fontId="28" fillId="0" borderId="0" xfId="0" applyFont="1" applyFill="1" applyBorder="1" applyAlignment="1">
      <alignment horizontal="left" vertical="top" wrapText="1"/>
    </xf>
    <xf numFmtId="0" fontId="31" fillId="0" borderId="0" xfId="0" applyFont="1" applyFill="1" applyBorder="1" applyAlignment="1">
      <alignment horizontal="left" vertical="top" wrapText="1"/>
    </xf>
    <xf numFmtId="0" fontId="49" fillId="0" borderId="0" xfId="0" applyFont="1" applyFill="1" applyBorder="1" applyAlignment="1">
      <alignment horizontal="left" vertical="top" wrapText="1"/>
    </xf>
    <xf numFmtId="0" fontId="5" fillId="0" borderId="5" xfId="2" applyFont="1" applyFill="1" applyBorder="1" applyAlignment="1">
      <alignment horizontal="left" vertical="center" wrapText="1"/>
    </xf>
    <xf numFmtId="0" fontId="5" fillId="0" borderId="3" xfId="2" applyFont="1" applyFill="1" applyBorder="1" applyAlignment="1">
      <alignment horizontal="left" vertical="center" wrapText="1"/>
    </xf>
    <xf numFmtId="0" fontId="5" fillId="0" borderId="2" xfId="2" applyFont="1" applyFill="1" applyBorder="1" applyAlignment="1">
      <alignment horizontal="left" vertical="center" wrapText="1"/>
    </xf>
    <xf numFmtId="0" fontId="3" fillId="0" borderId="5" xfId="2" applyFont="1" applyFill="1" applyBorder="1" applyAlignment="1">
      <alignment horizontal="left" vertical="center" wrapText="1"/>
    </xf>
    <xf numFmtId="0" fontId="3" fillId="0" borderId="3" xfId="2" applyFont="1" applyFill="1" applyBorder="1" applyAlignment="1">
      <alignment horizontal="left" vertical="center" wrapText="1"/>
    </xf>
    <xf numFmtId="0" fontId="3" fillId="0" borderId="2" xfId="2" applyFont="1" applyFill="1" applyBorder="1" applyAlignment="1">
      <alignment horizontal="left" vertical="center" wrapText="1"/>
    </xf>
    <xf numFmtId="0" fontId="21" fillId="0" borderId="1" xfId="2" applyFont="1" applyFill="1" applyBorder="1" applyAlignment="1">
      <alignment horizontal="left" vertical="center" wrapText="1"/>
    </xf>
    <xf numFmtId="0" fontId="25" fillId="0" borderId="5" xfId="2" applyFont="1" applyFill="1" applyBorder="1" applyAlignment="1">
      <alignment horizontal="left" vertical="center" wrapText="1"/>
    </xf>
    <xf numFmtId="0" fontId="25" fillId="0" borderId="3" xfId="2" applyFont="1" applyFill="1" applyBorder="1" applyAlignment="1">
      <alignment horizontal="left" vertical="center" wrapText="1"/>
    </xf>
    <xf numFmtId="0" fontId="25" fillId="0" borderId="2" xfId="2" applyFont="1" applyFill="1" applyBorder="1" applyAlignment="1">
      <alignment horizontal="left" vertical="center" wrapText="1"/>
    </xf>
    <xf numFmtId="0" fontId="24" fillId="4" borderId="1" xfId="2" applyFont="1" applyFill="1" applyBorder="1" applyAlignment="1">
      <alignment horizontal="center" vertical="center"/>
    </xf>
    <xf numFmtId="0" fontId="25" fillId="4" borderId="1" xfId="2" applyFont="1" applyFill="1" applyBorder="1" applyAlignment="1">
      <alignment horizontal="center" vertical="center"/>
    </xf>
    <xf numFmtId="0" fontId="26" fillId="4" borderId="1" xfId="2" applyFont="1" applyFill="1" applyBorder="1" applyAlignment="1">
      <alignment horizontal="center" vertical="center"/>
    </xf>
    <xf numFmtId="0" fontId="5" fillId="4" borderId="1" xfId="2" applyFont="1" applyFill="1" applyBorder="1" applyAlignment="1">
      <alignment horizontal="center" vertical="center"/>
    </xf>
    <xf numFmtId="0" fontId="25" fillId="0" borderId="1" xfId="2" applyFont="1" applyFill="1" applyBorder="1" applyAlignment="1">
      <alignment horizontal="left" vertical="center" wrapText="1"/>
    </xf>
    <xf numFmtId="0" fontId="5" fillId="0" borderId="0" xfId="2" applyFont="1" applyFill="1" applyAlignment="1">
      <alignment horizontal="left"/>
    </xf>
    <xf numFmtId="0" fontId="5" fillId="0" borderId="0" xfId="0" applyFont="1" applyFill="1" applyAlignment="1">
      <alignment horizontal="left"/>
    </xf>
    <xf numFmtId="0" fontId="3" fillId="0" borderId="0" xfId="2" applyFont="1" applyFill="1" applyAlignment="1">
      <alignment horizontal="center"/>
    </xf>
    <xf numFmtId="0" fontId="24" fillId="0" borderId="1" xfId="2" applyFont="1" applyFill="1" applyBorder="1" applyAlignment="1">
      <alignment horizontal="center" vertical="center"/>
    </xf>
    <xf numFmtId="0" fontId="25" fillId="0" borderId="1" xfId="2" applyFont="1" applyFill="1" applyBorder="1" applyAlignment="1">
      <alignment horizontal="center" vertical="center"/>
    </xf>
    <xf numFmtId="0" fontId="11" fillId="0" borderId="0" xfId="2" applyFont="1" applyFill="1" applyAlignment="1">
      <alignment horizontal="center"/>
    </xf>
  </cellXfs>
  <cellStyles count="8">
    <cellStyle name="Обычный" xfId="0" builtinId="0"/>
    <cellStyle name="Обычный 2" xfId="5"/>
    <cellStyle name="Обычный 3" xfId="6"/>
    <cellStyle name="Обычный_rezkomp" xfId="1"/>
    <cellStyle name="Стиль 1" xfId="2"/>
    <cellStyle name="Финансовый" xfId="3" builtinId="3"/>
    <cellStyle name="Финансовый 2" xfId="4"/>
    <cellStyle name="Финансовый 3" xfId="7"/>
  </cellStyles>
  <dxfs count="1">
    <dxf>
      <border>
        <left style="thin">
          <color auto="1"/>
        </left>
        <right style="thin">
          <color auto="1"/>
        </right>
        <top style="thin">
          <color auto="1"/>
        </top>
        <bottom style="thin">
          <color auto="1"/>
        </bottom>
        <vertical/>
        <horizontal style="thin">
          <color auto="1"/>
        </horizontal>
      </border>
    </dxf>
  </dxfs>
  <tableStyles count="1" defaultTableStyle="TableStyleMedium2" defaultPivotStyle="PivotStyleLight16">
    <tableStyle name="Стиль таблицы 1" pivot="0" count="1">
      <tableStyleElement type="wholeTabl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9.jpe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 Type="http://schemas.openxmlformats.org/officeDocument/2006/relationships/image" Target="../media/image4.jpe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2" Type="http://schemas.openxmlformats.org/officeDocument/2006/relationships/image" Target="../media/image3.jpeg"/><Relationship Id="rId16" Type="http://schemas.openxmlformats.org/officeDocument/2006/relationships/image" Target="../media/image17.jfif"/><Relationship Id="rId20" Type="http://schemas.openxmlformats.org/officeDocument/2006/relationships/image" Target="../media/image21.png"/><Relationship Id="rId1" Type="http://schemas.openxmlformats.org/officeDocument/2006/relationships/image" Target="../media/image2.jpe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5" Type="http://schemas.openxmlformats.org/officeDocument/2006/relationships/image" Target="../media/image6.jpeg"/><Relationship Id="rId15" Type="http://schemas.openxmlformats.org/officeDocument/2006/relationships/image" Target="../media/image16.jpeg"/><Relationship Id="rId23" Type="http://schemas.openxmlformats.org/officeDocument/2006/relationships/image" Target="../media/image24.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jpe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_rels/drawing2.xml.rels><?xml version="1.0" encoding="UTF-8" standalone="yes"?>
<Relationships xmlns="http://schemas.openxmlformats.org/package/2006/relationships"><Relationship Id="rId8" Type="http://schemas.openxmlformats.org/officeDocument/2006/relationships/image" Target="../media/image33.jpeg"/><Relationship Id="rId13" Type="http://schemas.openxmlformats.org/officeDocument/2006/relationships/image" Target="../media/image38.jpeg"/><Relationship Id="rId18" Type="http://schemas.openxmlformats.org/officeDocument/2006/relationships/image" Target="../media/image5.jpeg"/><Relationship Id="rId26" Type="http://schemas.openxmlformats.org/officeDocument/2006/relationships/image" Target="../media/image49.png"/><Relationship Id="rId3" Type="http://schemas.openxmlformats.org/officeDocument/2006/relationships/image" Target="../media/image28.jpeg"/><Relationship Id="rId21" Type="http://schemas.openxmlformats.org/officeDocument/2006/relationships/image" Target="../media/image44.jpeg"/><Relationship Id="rId7" Type="http://schemas.openxmlformats.org/officeDocument/2006/relationships/image" Target="../media/image32.jpeg"/><Relationship Id="rId12" Type="http://schemas.openxmlformats.org/officeDocument/2006/relationships/image" Target="../media/image37.jpeg"/><Relationship Id="rId17" Type="http://schemas.openxmlformats.org/officeDocument/2006/relationships/image" Target="../media/image4.jpeg"/><Relationship Id="rId25" Type="http://schemas.openxmlformats.org/officeDocument/2006/relationships/image" Target="../media/image48.png"/><Relationship Id="rId2" Type="http://schemas.openxmlformats.org/officeDocument/2006/relationships/image" Target="../media/image3.jpeg"/><Relationship Id="rId16" Type="http://schemas.openxmlformats.org/officeDocument/2006/relationships/image" Target="../media/image41.jpeg"/><Relationship Id="rId20" Type="http://schemas.openxmlformats.org/officeDocument/2006/relationships/image" Target="../media/image43.png"/><Relationship Id="rId29" Type="http://schemas.openxmlformats.org/officeDocument/2006/relationships/image" Target="../media/image52.png"/><Relationship Id="rId1" Type="http://schemas.openxmlformats.org/officeDocument/2006/relationships/image" Target="../media/image2.jpeg"/><Relationship Id="rId6" Type="http://schemas.openxmlformats.org/officeDocument/2006/relationships/image" Target="../media/image31.jpeg"/><Relationship Id="rId11" Type="http://schemas.openxmlformats.org/officeDocument/2006/relationships/image" Target="../media/image36.png"/><Relationship Id="rId24" Type="http://schemas.openxmlformats.org/officeDocument/2006/relationships/image" Target="../media/image47.png"/><Relationship Id="rId5" Type="http://schemas.openxmlformats.org/officeDocument/2006/relationships/image" Target="../media/image30.jpeg"/><Relationship Id="rId15" Type="http://schemas.openxmlformats.org/officeDocument/2006/relationships/image" Target="../media/image40.png"/><Relationship Id="rId23" Type="http://schemas.openxmlformats.org/officeDocument/2006/relationships/image" Target="../media/image46.png"/><Relationship Id="rId28" Type="http://schemas.openxmlformats.org/officeDocument/2006/relationships/image" Target="../media/image51.png"/><Relationship Id="rId10" Type="http://schemas.openxmlformats.org/officeDocument/2006/relationships/image" Target="../media/image35.png"/><Relationship Id="rId19" Type="http://schemas.openxmlformats.org/officeDocument/2006/relationships/image" Target="../media/image42.png"/><Relationship Id="rId4" Type="http://schemas.openxmlformats.org/officeDocument/2006/relationships/image" Target="../media/image29.jpeg"/><Relationship Id="rId9" Type="http://schemas.openxmlformats.org/officeDocument/2006/relationships/image" Target="../media/image34.png"/><Relationship Id="rId14" Type="http://schemas.openxmlformats.org/officeDocument/2006/relationships/image" Target="../media/image39.png"/><Relationship Id="rId22" Type="http://schemas.openxmlformats.org/officeDocument/2006/relationships/image" Target="../media/image45.jpeg"/><Relationship Id="rId27" Type="http://schemas.openxmlformats.org/officeDocument/2006/relationships/image" Target="../media/image50.png"/><Relationship Id="rId30" Type="http://schemas.openxmlformats.org/officeDocument/2006/relationships/image" Target="../media/image53.png"/></Relationships>
</file>

<file path=xl/drawings/_rels/drawing3.xml.rels><?xml version="1.0" encoding="UTF-8" standalone="yes"?>
<Relationships xmlns="http://schemas.openxmlformats.org/package/2006/relationships"><Relationship Id="rId8" Type="http://schemas.openxmlformats.org/officeDocument/2006/relationships/image" Target="../media/image58.jpeg"/><Relationship Id="rId13" Type="http://schemas.openxmlformats.org/officeDocument/2006/relationships/image" Target="../media/image38.jpeg"/><Relationship Id="rId18" Type="http://schemas.openxmlformats.org/officeDocument/2006/relationships/image" Target="../media/image5.jpeg"/><Relationship Id="rId26" Type="http://schemas.openxmlformats.org/officeDocument/2006/relationships/image" Target="../media/image68.png"/><Relationship Id="rId3" Type="http://schemas.openxmlformats.org/officeDocument/2006/relationships/image" Target="../media/image54.jpeg"/><Relationship Id="rId21" Type="http://schemas.openxmlformats.org/officeDocument/2006/relationships/image" Target="../media/image63.jpeg"/><Relationship Id="rId7" Type="http://schemas.openxmlformats.org/officeDocument/2006/relationships/image" Target="../media/image32.jpeg"/><Relationship Id="rId12" Type="http://schemas.openxmlformats.org/officeDocument/2006/relationships/image" Target="../media/image37.jpeg"/><Relationship Id="rId17" Type="http://schemas.openxmlformats.org/officeDocument/2006/relationships/image" Target="../media/image4.jpeg"/><Relationship Id="rId25" Type="http://schemas.openxmlformats.org/officeDocument/2006/relationships/image" Target="../media/image67.png"/><Relationship Id="rId2" Type="http://schemas.openxmlformats.org/officeDocument/2006/relationships/image" Target="../media/image3.jpeg"/><Relationship Id="rId16" Type="http://schemas.openxmlformats.org/officeDocument/2006/relationships/image" Target="../media/image60.png"/><Relationship Id="rId20" Type="http://schemas.openxmlformats.org/officeDocument/2006/relationships/image" Target="../media/image62.png"/><Relationship Id="rId29" Type="http://schemas.openxmlformats.org/officeDocument/2006/relationships/image" Target="../media/image70.png"/><Relationship Id="rId1" Type="http://schemas.openxmlformats.org/officeDocument/2006/relationships/image" Target="../media/image2.jpeg"/><Relationship Id="rId6" Type="http://schemas.openxmlformats.org/officeDocument/2006/relationships/image" Target="../media/image57.jpeg"/><Relationship Id="rId11" Type="http://schemas.openxmlformats.org/officeDocument/2006/relationships/image" Target="../media/image36.png"/><Relationship Id="rId24" Type="http://schemas.openxmlformats.org/officeDocument/2006/relationships/image" Target="../media/image66.png"/><Relationship Id="rId5" Type="http://schemas.openxmlformats.org/officeDocument/2006/relationships/image" Target="../media/image56.jpeg"/><Relationship Id="rId15" Type="http://schemas.openxmlformats.org/officeDocument/2006/relationships/image" Target="../media/image40.png"/><Relationship Id="rId23" Type="http://schemas.openxmlformats.org/officeDocument/2006/relationships/image" Target="../media/image65.png"/><Relationship Id="rId28" Type="http://schemas.openxmlformats.org/officeDocument/2006/relationships/image" Target="../media/image51.png"/><Relationship Id="rId10" Type="http://schemas.openxmlformats.org/officeDocument/2006/relationships/image" Target="../media/image59.png"/><Relationship Id="rId19" Type="http://schemas.openxmlformats.org/officeDocument/2006/relationships/image" Target="../media/image61.png"/><Relationship Id="rId4" Type="http://schemas.openxmlformats.org/officeDocument/2006/relationships/image" Target="../media/image55.jpeg"/><Relationship Id="rId9" Type="http://schemas.openxmlformats.org/officeDocument/2006/relationships/image" Target="../media/image34.png"/><Relationship Id="rId14" Type="http://schemas.openxmlformats.org/officeDocument/2006/relationships/image" Target="../media/image39.png"/><Relationship Id="rId22" Type="http://schemas.openxmlformats.org/officeDocument/2006/relationships/image" Target="../media/image64.jpeg"/><Relationship Id="rId27" Type="http://schemas.openxmlformats.org/officeDocument/2006/relationships/image" Target="../media/image69.png"/><Relationship Id="rId30" Type="http://schemas.openxmlformats.org/officeDocument/2006/relationships/image" Target="../media/image7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1085850</xdr:colOff>
      <xdr:row>4</xdr:row>
      <xdr:rowOff>0</xdr:rowOff>
    </xdr:from>
    <xdr:to>
      <xdr:col>2</xdr:col>
      <xdr:colOff>1994807</xdr:colOff>
      <xdr:row>4</xdr:row>
      <xdr:rowOff>0</xdr:rowOff>
    </xdr:to>
    <xdr:pic>
      <xdr:nvPicPr>
        <xdr:cNvPr id="7408" name="Рисунок 61" descr="Копия указатель.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33525" y="2228850"/>
          <a:ext cx="857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1609725</xdr:colOff>
      <xdr:row>4</xdr:row>
      <xdr:rowOff>0</xdr:rowOff>
    </xdr:from>
    <xdr:to>
      <xdr:col>3</xdr:col>
      <xdr:colOff>26094</xdr:colOff>
      <xdr:row>4</xdr:row>
      <xdr:rowOff>0</xdr:rowOff>
    </xdr:to>
    <xdr:pic>
      <xdr:nvPicPr>
        <xdr:cNvPr id="7409" name="Рисунок 62" descr="Копия ушки.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2228850"/>
          <a:ext cx="676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1609725</xdr:colOff>
      <xdr:row>4</xdr:row>
      <xdr:rowOff>0</xdr:rowOff>
    </xdr:from>
    <xdr:to>
      <xdr:col>3</xdr:col>
      <xdr:colOff>26094</xdr:colOff>
      <xdr:row>4</xdr:row>
      <xdr:rowOff>0</xdr:rowOff>
    </xdr:to>
    <xdr:pic>
      <xdr:nvPicPr>
        <xdr:cNvPr id="7410" name="Рисунок 62" descr="Копия ушки.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2228850"/>
          <a:ext cx="676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1609725</xdr:colOff>
      <xdr:row>8</xdr:row>
      <xdr:rowOff>0</xdr:rowOff>
    </xdr:from>
    <xdr:to>
      <xdr:col>3</xdr:col>
      <xdr:colOff>16569</xdr:colOff>
      <xdr:row>8</xdr:row>
      <xdr:rowOff>0</xdr:rowOff>
    </xdr:to>
    <xdr:pic>
      <xdr:nvPicPr>
        <xdr:cNvPr id="7411" name="Рисунок 62" descr="Копия ушки.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50206275"/>
          <a:ext cx="666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504825</xdr:colOff>
      <xdr:row>8</xdr:row>
      <xdr:rowOff>0</xdr:rowOff>
    </xdr:from>
    <xdr:to>
      <xdr:col>3</xdr:col>
      <xdr:colOff>1971675</xdr:colOff>
      <xdr:row>8</xdr:row>
      <xdr:rowOff>0</xdr:rowOff>
    </xdr:to>
    <xdr:pic>
      <xdr:nvPicPr>
        <xdr:cNvPr id="51" name="Рисунок 3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609850" y="5705475"/>
          <a:ext cx="1466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285750</xdr:colOff>
      <xdr:row>8</xdr:row>
      <xdr:rowOff>0</xdr:rowOff>
    </xdr:from>
    <xdr:to>
      <xdr:col>3</xdr:col>
      <xdr:colOff>2305050</xdr:colOff>
      <xdr:row>8</xdr:row>
      <xdr:rowOff>0</xdr:rowOff>
    </xdr:to>
    <xdr:pic>
      <xdr:nvPicPr>
        <xdr:cNvPr id="52" name="Рисунок 3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90775" y="5705475"/>
          <a:ext cx="20193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826353</xdr:colOff>
      <xdr:row>4</xdr:row>
      <xdr:rowOff>286551</xdr:rowOff>
    </xdr:from>
    <xdr:to>
      <xdr:col>3</xdr:col>
      <xdr:colOff>3351709</xdr:colOff>
      <xdr:row>4</xdr:row>
      <xdr:rowOff>3224893</xdr:rowOff>
    </xdr:to>
    <xdr:pic>
      <xdr:nvPicPr>
        <xdr:cNvPr id="9" name="Рисунок 2" descr="http://stahler.ru/upload/iblock/e7c/e7c96555f2e9b0c8e8427f7eae4b3369.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44804" t="4105" r="35905" b="8459"/>
        <a:stretch>
          <a:fillRect/>
        </a:stretch>
      </xdr:blipFill>
      <xdr:spPr bwMode="auto">
        <a:xfrm>
          <a:off x="6024282" y="2858301"/>
          <a:ext cx="2525356" cy="29383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492488</xdr:colOff>
      <xdr:row>5</xdr:row>
      <xdr:rowOff>234755</xdr:rowOff>
    </xdr:from>
    <xdr:to>
      <xdr:col>3</xdr:col>
      <xdr:colOff>3364968</xdr:colOff>
      <xdr:row>5</xdr:row>
      <xdr:rowOff>2394857</xdr:rowOff>
    </xdr:to>
    <xdr:pic>
      <xdr:nvPicPr>
        <xdr:cNvPr id="12" name="Рисунок 11"/>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690417" y="6439612"/>
          <a:ext cx="2872480" cy="2160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296875</xdr:colOff>
      <xdr:row>6</xdr:row>
      <xdr:rowOff>683559</xdr:rowOff>
    </xdr:from>
    <xdr:to>
      <xdr:col>3</xdr:col>
      <xdr:colOff>3545125</xdr:colOff>
      <xdr:row>6</xdr:row>
      <xdr:rowOff>2984046</xdr:rowOff>
    </xdr:to>
    <xdr:pic>
      <xdr:nvPicPr>
        <xdr:cNvPr id="15" name="Рисунок 3"/>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485199" y="9502588"/>
          <a:ext cx="3248250" cy="23004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287432</xdr:colOff>
      <xdr:row>7</xdr:row>
      <xdr:rowOff>179558</xdr:rowOff>
    </xdr:from>
    <xdr:to>
      <xdr:col>3</xdr:col>
      <xdr:colOff>3575834</xdr:colOff>
      <xdr:row>7</xdr:row>
      <xdr:rowOff>2588559</xdr:rowOff>
    </xdr:to>
    <xdr:pic>
      <xdr:nvPicPr>
        <xdr:cNvPr id="17" name="Рисунок 16"/>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75756" y="12528440"/>
          <a:ext cx="3288402" cy="2409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1609725</xdr:colOff>
      <xdr:row>9</xdr:row>
      <xdr:rowOff>0</xdr:rowOff>
    </xdr:from>
    <xdr:to>
      <xdr:col>2</xdr:col>
      <xdr:colOff>1759949</xdr:colOff>
      <xdr:row>9</xdr:row>
      <xdr:rowOff>5443</xdr:rowOff>
    </xdr:to>
    <xdr:pic>
      <xdr:nvPicPr>
        <xdr:cNvPr id="13" name="Рисунок 62" descr="Копия ушки.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81650" y="400050"/>
          <a:ext cx="150224" cy="5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xdr:col>
          <xdr:colOff>809625</xdr:colOff>
          <xdr:row>9</xdr:row>
          <xdr:rowOff>2419350</xdr:rowOff>
        </xdr:from>
        <xdr:to>
          <xdr:col>3</xdr:col>
          <xdr:colOff>3143250</xdr:colOff>
          <xdr:row>9</xdr:row>
          <xdr:rowOff>3638550</xdr:rowOff>
        </xdr:to>
        <xdr:sp macro="" textlink="">
          <xdr:nvSpPr>
            <xdr:cNvPr id="1028" name="Object 4" hidden="1">
              <a:extLst>
                <a:ext uri="{63B3BB69-23CF-44E3-9099-C40C66FF867C}">
                  <a14:compatExt spid="_x0000_s1028"/>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3</xdr:col>
      <xdr:colOff>762000</xdr:colOff>
      <xdr:row>9</xdr:row>
      <xdr:rowOff>204107</xdr:rowOff>
    </xdr:from>
    <xdr:to>
      <xdr:col>3</xdr:col>
      <xdr:colOff>2724150</xdr:colOff>
      <xdr:row>9</xdr:row>
      <xdr:rowOff>1966232</xdr:rowOff>
    </xdr:to>
    <xdr:pic>
      <xdr:nvPicPr>
        <xdr:cNvPr id="23" name="Рисунок 25"/>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59929" y="9892393"/>
          <a:ext cx="1962150"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1790394</xdr:colOff>
      <xdr:row>9</xdr:row>
      <xdr:rowOff>1318686</xdr:rowOff>
    </xdr:from>
    <xdr:to>
      <xdr:col>3</xdr:col>
      <xdr:colOff>3040202</xdr:colOff>
      <xdr:row>9</xdr:row>
      <xdr:rowOff>2179607</xdr:rowOff>
    </xdr:to>
    <xdr:pic>
      <xdr:nvPicPr>
        <xdr:cNvPr id="24" name="Рисунок 23"/>
        <xdr:cNvPicPr>
          <a:picLocks noChangeAspect="1"/>
        </xdr:cNvPicPr>
      </xdr:nvPicPr>
      <xdr:blipFill>
        <a:blip xmlns:r="http://schemas.openxmlformats.org/officeDocument/2006/relationships" r:embed="rId10"/>
        <a:stretch>
          <a:fillRect/>
        </a:stretch>
      </xdr:blipFill>
      <xdr:spPr>
        <a:xfrm>
          <a:off x="6988323" y="11006972"/>
          <a:ext cx="1249808" cy="860921"/>
        </a:xfrm>
        <a:prstGeom prst="rect">
          <a:avLst/>
        </a:prstGeom>
      </xdr:spPr>
    </xdr:pic>
    <xdr:clientData/>
  </xdr:twoCellAnchor>
  <mc:AlternateContent xmlns:mc="http://schemas.openxmlformats.org/markup-compatibility/2006">
    <mc:Choice xmlns:a14="http://schemas.microsoft.com/office/drawing/2010/main" Requires="a14">
      <xdr:twoCellAnchor>
        <xdr:from>
          <xdr:col>3</xdr:col>
          <xdr:colOff>590550</xdr:colOff>
          <xdr:row>10</xdr:row>
          <xdr:rowOff>2619375</xdr:rowOff>
        </xdr:from>
        <xdr:to>
          <xdr:col>3</xdr:col>
          <xdr:colOff>3171825</xdr:colOff>
          <xdr:row>10</xdr:row>
          <xdr:rowOff>4533900</xdr:rowOff>
        </xdr:to>
        <xdr:sp macro="" textlink="">
          <xdr:nvSpPr>
            <xdr:cNvPr id="1029" name="Object 5" hidden="1">
              <a:extLst>
                <a:ext uri="{63B3BB69-23CF-44E3-9099-C40C66FF867C}">
                  <a14:compatExt spid="_x0000_s1029"/>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3</xdr:col>
      <xdr:colOff>724518</xdr:colOff>
      <xdr:row>10</xdr:row>
      <xdr:rowOff>225136</xdr:rowOff>
    </xdr:from>
    <xdr:to>
      <xdr:col>3</xdr:col>
      <xdr:colOff>3086718</xdr:colOff>
      <xdr:row>10</xdr:row>
      <xdr:rowOff>2204492</xdr:rowOff>
    </xdr:to>
    <xdr:pic>
      <xdr:nvPicPr>
        <xdr:cNvPr id="26" name="Рисунок 24"/>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919973" y="14374091"/>
          <a:ext cx="2362200" cy="19793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806161</xdr:colOff>
      <xdr:row>10</xdr:row>
      <xdr:rowOff>1436171</xdr:rowOff>
    </xdr:from>
    <xdr:to>
      <xdr:col>3</xdr:col>
      <xdr:colOff>2055969</xdr:colOff>
      <xdr:row>10</xdr:row>
      <xdr:rowOff>2297092</xdr:rowOff>
    </xdr:to>
    <xdr:pic>
      <xdr:nvPicPr>
        <xdr:cNvPr id="27" name="Рисунок 26"/>
        <xdr:cNvPicPr>
          <a:picLocks noChangeAspect="1"/>
        </xdr:cNvPicPr>
      </xdr:nvPicPr>
      <xdr:blipFill>
        <a:blip xmlns:r="http://schemas.openxmlformats.org/officeDocument/2006/relationships" r:embed="rId10"/>
        <a:stretch>
          <a:fillRect/>
        </a:stretch>
      </xdr:blipFill>
      <xdr:spPr>
        <a:xfrm>
          <a:off x="6001616" y="15585126"/>
          <a:ext cx="1249808" cy="860921"/>
        </a:xfrm>
        <a:prstGeom prst="rect">
          <a:avLst/>
        </a:prstGeom>
      </xdr:spPr>
    </xdr:pic>
    <xdr:clientData/>
  </xdr:twoCellAnchor>
  <xdr:twoCellAnchor editAs="oneCell">
    <xdr:from>
      <xdr:col>3</xdr:col>
      <xdr:colOff>712609</xdr:colOff>
      <xdr:row>11</xdr:row>
      <xdr:rowOff>327806</xdr:rowOff>
    </xdr:from>
    <xdr:to>
      <xdr:col>3</xdr:col>
      <xdr:colOff>3189109</xdr:colOff>
      <xdr:row>11</xdr:row>
      <xdr:rowOff>1737506</xdr:rowOff>
    </xdr:to>
    <xdr:pic>
      <xdr:nvPicPr>
        <xdr:cNvPr id="28" name="Рисунок 14"/>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908064" y="20157124"/>
          <a:ext cx="247650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xdr:col>
          <xdr:colOff>638175</xdr:colOff>
          <xdr:row>11</xdr:row>
          <xdr:rowOff>2895600</xdr:rowOff>
        </xdr:from>
        <xdr:to>
          <xdr:col>3</xdr:col>
          <xdr:colOff>3228975</xdr:colOff>
          <xdr:row>11</xdr:row>
          <xdr:rowOff>4076700</xdr:rowOff>
        </xdr:to>
        <xdr:sp macro="" textlink="">
          <xdr:nvSpPr>
            <xdr:cNvPr id="1030" name="Object 6" hidden="1">
              <a:extLst>
                <a:ext uri="{63B3BB69-23CF-44E3-9099-C40C66FF867C}">
                  <a14:compatExt spid="_x0000_s103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3</xdr:col>
      <xdr:colOff>1228079</xdr:colOff>
      <xdr:row>11</xdr:row>
      <xdr:rowOff>1739751</xdr:rowOff>
    </xdr:from>
    <xdr:to>
      <xdr:col>3</xdr:col>
      <xdr:colOff>2477887</xdr:colOff>
      <xdr:row>11</xdr:row>
      <xdr:rowOff>2600672</xdr:rowOff>
    </xdr:to>
    <xdr:pic>
      <xdr:nvPicPr>
        <xdr:cNvPr id="30" name="Рисунок 29"/>
        <xdr:cNvPicPr>
          <a:picLocks noChangeAspect="1"/>
        </xdr:cNvPicPr>
      </xdr:nvPicPr>
      <xdr:blipFill>
        <a:blip xmlns:r="http://schemas.openxmlformats.org/officeDocument/2006/relationships" r:embed="rId10"/>
        <a:stretch>
          <a:fillRect/>
        </a:stretch>
      </xdr:blipFill>
      <xdr:spPr>
        <a:xfrm>
          <a:off x="6423534" y="21569069"/>
          <a:ext cx="1249808" cy="860921"/>
        </a:xfrm>
        <a:prstGeom prst="rect">
          <a:avLst/>
        </a:prstGeom>
      </xdr:spPr>
    </xdr:pic>
    <xdr:clientData/>
  </xdr:twoCellAnchor>
  <xdr:twoCellAnchor editAs="oneCell">
    <xdr:from>
      <xdr:col>3</xdr:col>
      <xdr:colOff>377359</xdr:colOff>
      <xdr:row>12</xdr:row>
      <xdr:rowOff>2946306</xdr:rowOff>
    </xdr:from>
    <xdr:to>
      <xdr:col>3</xdr:col>
      <xdr:colOff>2091859</xdr:colOff>
      <xdr:row>12</xdr:row>
      <xdr:rowOff>4298856</xdr:rowOff>
    </xdr:to>
    <xdr:pic>
      <xdr:nvPicPr>
        <xdr:cNvPr id="31" name="Рисунок 23"/>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568484" y="27978006"/>
          <a:ext cx="171450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623330</xdr:colOff>
      <xdr:row>12</xdr:row>
      <xdr:rowOff>214312</xdr:rowOff>
    </xdr:from>
    <xdr:to>
      <xdr:col>3</xdr:col>
      <xdr:colOff>3271280</xdr:colOff>
      <xdr:row>12</xdr:row>
      <xdr:rowOff>1938337</xdr:rowOff>
    </xdr:to>
    <xdr:pic>
      <xdr:nvPicPr>
        <xdr:cNvPr id="32" name="Рисунок 13"/>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5811654" y="25259459"/>
          <a:ext cx="2647950" cy="172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1871382</xdr:colOff>
      <xdr:row>12</xdr:row>
      <xdr:rowOff>2039472</xdr:rowOff>
    </xdr:from>
    <xdr:to>
      <xdr:col>3</xdr:col>
      <xdr:colOff>3121190</xdr:colOff>
      <xdr:row>12</xdr:row>
      <xdr:rowOff>2900393</xdr:rowOff>
    </xdr:to>
    <xdr:pic>
      <xdr:nvPicPr>
        <xdr:cNvPr id="33" name="Рисунок 32"/>
        <xdr:cNvPicPr>
          <a:picLocks noChangeAspect="1"/>
        </xdr:cNvPicPr>
      </xdr:nvPicPr>
      <xdr:blipFill>
        <a:blip xmlns:r="http://schemas.openxmlformats.org/officeDocument/2006/relationships" r:embed="rId10"/>
        <a:stretch>
          <a:fillRect/>
        </a:stretch>
      </xdr:blipFill>
      <xdr:spPr>
        <a:xfrm>
          <a:off x="7059706" y="27084619"/>
          <a:ext cx="1249808" cy="860921"/>
        </a:xfrm>
        <a:prstGeom prst="rect">
          <a:avLst/>
        </a:prstGeom>
      </xdr:spPr>
    </xdr:pic>
    <xdr:clientData/>
  </xdr:twoCellAnchor>
  <xdr:twoCellAnchor editAs="oneCell">
    <xdr:from>
      <xdr:col>3</xdr:col>
      <xdr:colOff>771525</xdr:colOff>
      <xdr:row>15</xdr:row>
      <xdr:rowOff>0</xdr:rowOff>
    </xdr:from>
    <xdr:to>
      <xdr:col>3</xdr:col>
      <xdr:colOff>775336</xdr:colOff>
      <xdr:row>16</xdr:row>
      <xdr:rowOff>188595</xdr:rowOff>
    </xdr:to>
    <xdr:pic>
      <xdr:nvPicPr>
        <xdr:cNvPr id="35" name="Рисунок 34"/>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677025" y="2905124"/>
          <a:ext cx="3811" cy="255271"/>
        </a:xfrm>
        <a:prstGeom prst="rect">
          <a:avLst/>
        </a:prstGeom>
      </xdr:spPr>
    </xdr:pic>
    <xdr:clientData/>
  </xdr:twoCellAnchor>
  <xdr:twoCellAnchor editAs="oneCell">
    <xdr:from>
      <xdr:col>3</xdr:col>
      <xdr:colOff>549088</xdr:colOff>
      <xdr:row>14</xdr:row>
      <xdr:rowOff>117661</xdr:rowOff>
    </xdr:from>
    <xdr:to>
      <xdr:col>3</xdr:col>
      <xdr:colOff>3280420</xdr:colOff>
      <xdr:row>14</xdr:row>
      <xdr:rowOff>2487706</xdr:rowOff>
    </xdr:to>
    <xdr:pic>
      <xdr:nvPicPr>
        <xdr:cNvPr id="38" name="Рисунок 37"/>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737412" y="31740661"/>
          <a:ext cx="2731332" cy="2370045"/>
        </a:xfrm>
        <a:prstGeom prst="rect">
          <a:avLst/>
        </a:prstGeom>
      </xdr:spPr>
    </xdr:pic>
    <xdr:clientData/>
  </xdr:twoCellAnchor>
  <xdr:twoCellAnchor editAs="oneCell">
    <xdr:from>
      <xdr:col>3</xdr:col>
      <xdr:colOff>83820</xdr:colOff>
      <xdr:row>22</xdr:row>
      <xdr:rowOff>175260</xdr:rowOff>
    </xdr:from>
    <xdr:to>
      <xdr:col>3</xdr:col>
      <xdr:colOff>608285</xdr:colOff>
      <xdr:row>22</xdr:row>
      <xdr:rowOff>175432</xdr:rowOff>
    </xdr:to>
    <xdr:pic>
      <xdr:nvPicPr>
        <xdr:cNvPr id="47" name="Рисунок 46"/>
        <xdr:cNvPicPr>
          <a:picLocks noChangeAspect="1"/>
        </xdr:cNvPicPr>
      </xdr:nvPicPr>
      <xdr:blipFill>
        <a:blip xmlns:r="http://schemas.openxmlformats.org/officeDocument/2006/relationships" r:embed="rId17"/>
        <a:stretch>
          <a:fillRect/>
        </a:stretch>
      </xdr:blipFill>
      <xdr:spPr>
        <a:xfrm>
          <a:off x="4417695" y="3566160"/>
          <a:ext cx="524465" cy="172"/>
        </a:xfrm>
        <a:prstGeom prst="rect">
          <a:avLst/>
        </a:prstGeom>
      </xdr:spPr>
    </xdr:pic>
    <xdr:clientData/>
  </xdr:twoCellAnchor>
  <xdr:twoCellAnchor editAs="oneCell">
    <xdr:from>
      <xdr:col>3</xdr:col>
      <xdr:colOff>293173</xdr:colOff>
      <xdr:row>20</xdr:row>
      <xdr:rowOff>464102</xdr:rowOff>
    </xdr:from>
    <xdr:to>
      <xdr:col>3</xdr:col>
      <xdr:colOff>3415393</xdr:colOff>
      <xdr:row>20</xdr:row>
      <xdr:rowOff>3034392</xdr:rowOff>
    </xdr:to>
    <xdr:pic>
      <xdr:nvPicPr>
        <xdr:cNvPr id="50" name="Рисунок 49"/>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491102" y="52633888"/>
          <a:ext cx="3122220" cy="25702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186789</xdr:colOff>
      <xdr:row>21</xdr:row>
      <xdr:rowOff>244928</xdr:rowOff>
    </xdr:from>
    <xdr:to>
      <xdr:col>3</xdr:col>
      <xdr:colOff>3633721</xdr:colOff>
      <xdr:row>21</xdr:row>
      <xdr:rowOff>2952750</xdr:rowOff>
    </xdr:to>
    <xdr:pic>
      <xdr:nvPicPr>
        <xdr:cNvPr id="53" name="Рисунок 52"/>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384718" y="56047821"/>
          <a:ext cx="3446932" cy="2707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242454</xdr:colOff>
      <xdr:row>22</xdr:row>
      <xdr:rowOff>315438</xdr:rowOff>
    </xdr:from>
    <xdr:to>
      <xdr:col>3</xdr:col>
      <xdr:colOff>3513993</xdr:colOff>
      <xdr:row>22</xdr:row>
      <xdr:rowOff>2598965</xdr:rowOff>
    </xdr:to>
    <xdr:pic>
      <xdr:nvPicPr>
        <xdr:cNvPr id="54" name="Рисунок 53"/>
        <xdr:cNvPicPr>
          <a:picLocks noChangeAspect="1"/>
        </xdr:cNvPicPr>
      </xdr:nvPicPr>
      <xdr:blipFill>
        <a:blip xmlns:r="http://schemas.openxmlformats.org/officeDocument/2006/relationships" r:embed="rId20"/>
        <a:stretch>
          <a:fillRect/>
        </a:stretch>
      </xdr:blipFill>
      <xdr:spPr>
        <a:xfrm>
          <a:off x="5440383" y="59479295"/>
          <a:ext cx="3271539" cy="2283527"/>
        </a:xfrm>
        <a:prstGeom prst="rect">
          <a:avLst/>
        </a:prstGeom>
      </xdr:spPr>
    </xdr:pic>
    <xdr:clientData/>
  </xdr:twoCellAnchor>
  <xdr:twoCellAnchor editAs="oneCell">
    <xdr:from>
      <xdr:col>3</xdr:col>
      <xdr:colOff>285750</xdr:colOff>
      <xdr:row>16</xdr:row>
      <xdr:rowOff>340178</xdr:rowOff>
    </xdr:from>
    <xdr:to>
      <xdr:col>3</xdr:col>
      <xdr:colOff>3115165</xdr:colOff>
      <xdr:row>16</xdr:row>
      <xdr:rowOff>1944655</xdr:rowOff>
    </xdr:to>
    <xdr:pic>
      <xdr:nvPicPr>
        <xdr:cNvPr id="36" name="Рисунок 14"/>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483679" y="38222464"/>
          <a:ext cx="2829415" cy="1604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926525</xdr:colOff>
      <xdr:row>16</xdr:row>
      <xdr:rowOff>1702201</xdr:rowOff>
    </xdr:from>
    <xdr:to>
      <xdr:col>3</xdr:col>
      <xdr:colOff>2786957</xdr:colOff>
      <xdr:row>16</xdr:row>
      <xdr:rowOff>2983746</xdr:rowOff>
    </xdr:to>
    <xdr:pic>
      <xdr:nvPicPr>
        <xdr:cNvPr id="37" name="Рисунок 36"/>
        <xdr:cNvPicPr>
          <a:picLocks noChangeAspect="1"/>
        </xdr:cNvPicPr>
      </xdr:nvPicPr>
      <xdr:blipFill>
        <a:blip xmlns:r="http://schemas.openxmlformats.org/officeDocument/2006/relationships" r:embed="rId10"/>
        <a:stretch>
          <a:fillRect/>
        </a:stretch>
      </xdr:blipFill>
      <xdr:spPr>
        <a:xfrm>
          <a:off x="6124454" y="39584487"/>
          <a:ext cx="1860432" cy="1281545"/>
        </a:xfrm>
        <a:prstGeom prst="rect">
          <a:avLst/>
        </a:prstGeom>
      </xdr:spPr>
    </xdr:pic>
    <xdr:clientData/>
  </xdr:twoCellAnchor>
  <mc:AlternateContent xmlns:mc="http://schemas.openxmlformats.org/markup-compatibility/2006">
    <mc:Choice xmlns:a14="http://schemas.microsoft.com/office/drawing/2010/main" Requires="a14">
      <xdr:twoCellAnchor>
        <xdr:from>
          <xdr:col>3</xdr:col>
          <xdr:colOff>504825</xdr:colOff>
          <xdr:row>16</xdr:row>
          <xdr:rowOff>3028950</xdr:rowOff>
        </xdr:from>
        <xdr:to>
          <xdr:col>3</xdr:col>
          <xdr:colOff>3095625</xdr:colOff>
          <xdr:row>16</xdr:row>
          <xdr:rowOff>4210050</xdr:rowOff>
        </xdr:to>
        <xdr:sp macro="" textlink="">
          <xdr:nvSpPr>
            <xdr:cNvPr id="1031" name="Object 7" hidden="1">
              <a:extLst>
                <a:ext uri="{63B3BB69-23CF-44E3-9099-C40C66FF867C}">
                  <a14:compatExt spid="_x0000_s1031"/>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3</xdr:col>
      <xdr:colOff>346364</xdr:colOff>
      <xdr:row>17</xdr:row>
      <xdr:rowOff>329045</xdr:rowOff>
    </xdr:from>
    <xdr:to>
      <xdr:col>3</xdr:col>
      <xdr:colOff>2308514</xdr:colOff>
      <xdr:row>17</xdr:row>
      <xdr:rowOff>2091170</xdr:rowOff>
    </xdr:to>
    <xdr:pic>
      <xdr:nvPicPr>
        <xdr:cNvPr id="39" name="Рисунок 25"/>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541819" y="43382045"/>
          <a:ext cx="1962150"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1350818</xdr:colOff>
      <xdr:row>17</xdr:row>
      <xdr:rowOff>1333500</xdr:rowOff>
    </xdr:from>
    <xdr:to>
      <xdr:col>3</xdr:col>
      <xdr:colOff>2600626</xdr:colOff>
      <xdr:row>17</xdr:row>
      <xdr:rowOff>2194421</xdr:rowOff>
    </xdr:to>
    <xdr:pic>
      <xdr:nvPicPr>
        <xdr:cNvPr id="40" name="Рисунок 39"/>
        <xdr:cNvPicPr>
          <a:picLocks noChangeAspect="1"/>
        </xdr:cNvPicPr>
      </xdr:nvPicPr>
      <xdr:blipFill>
        <a:blip xmlns:r="http://schemas.openxmlformats.org/officeDocument/2006/relationships" r:embed="rId10"/>
        <a:stretch>
          <a:fillRect/>
        </a:stretch>
      </xdr:blipFill>
      <xdr:spPr>
        <a:xfrm>
          <a:off x="6546273" y="44386500"/>
          <a:ext cx="1249808" cy="860921"/>
        </a:xfrm>
        <a:prstGeom prst="rect">
          <a:avLst/>
        </a:prstGeom>
      </xdr:spPr>
    </xdr:pic>
    <xdr:clientData/>
  </xdr:twoCellAnchor>
  <mc:AlternateContent xmlns:mc="http://schemas.openxmlformats.org/markup-compatibility/2006">
    <mc:Choice xmlns:a14="http://schemas.microsoft.com/office/drawing/2010/main" Requires="a14">
      <xdr:twoCellAnchor>
        <xdr:from>
          <xdr:col>3</xdr:col>
          <xdr:colOff>561975</xdr:colOff>
          <xdr:row>17</xdr:row>
          <xdr:rowOff>2695575</xdr:rowOff>
        </xdr:from>
        <xdr:to>
          <xdr:col>3</xdr:col>
          <xdr:colOff>2895600</xdr:colOff>
          <xdr:row>17</xdr:row>
          <xdr:rowOff>3914775</xdr:rowOff>
        </xdr:to>
        <xdr:sp macro="" textlink="">
          <xdr:nvSpPr>
            <xdr:cNvPr id="1032" name="Object 8" hidden="1">
              <a:extLst>
                <a:ext uri="{63B3BB69-23CF-44E3-9099-C40C66FF867C}">
                  <a14:compatExt spid="_x0000_s1032"/>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3</xdr:col>
      <xdr:colOff>771525</xdr:colOff>
      <xdr:row>23</xdr:row>
      <xdr:rowOff>0</xdr:rowOff>
    </xdr:from>
    <xdr:ext cx="3811" cy="392703"/>
    <xdr:pic>
      <xdr:nvPicPr>
        <xdr:cNvPr id="41" name="Рисунок 40"/>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969454" y="37678179"/>
          <a:ext cx="3811" cy="392703"/>
        </a:xfrm>
        <a:prstGeom prst="rect">
          <a:avLst/>
        </a:prstGeom>
      </xdr:spPr>
    </xdr:pic>
    <xdr:clientData/>
  </xdr:oneCellAnchor>
  <xdr:twoCellAnchor>
    <xdr:from>
      <xdr:col>3</xdr:col>
      <xdr:colOff>481852</xdr:colOff>
      <xdr:row>24</xdr:row>
      <xdr:rowOff>89648</xdr:rowOff>
    </xdr:from>
    <xdr:to>
      <xdr:col>3</xdr:col>
      <xdr:colOff>3354332</xdr:colOff>
      <xdr:row>24</xdr:row>
      <xdr:rowOff>2383492</xdr:rowOff>
    </xdr:to>
    <xdr:pic>
      <xdr:nvPicPr>
        <xdr:cNvPr id="44" name="Рисунок 43"/>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670176" y="62069383"/>
          <a:ext cx="2872480" cy="2293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459442</xdr:colOff>
      <xdr:row>25</xdr:row>
      <xdr:rowOff>179295</xdr:rowOff>
    </xdr:from>
    <xdr:to>
      <xdr:col>3</xdr:col>
      <xdr:colOff>2984798</xdr:colOff>
      <xdr:row>25</xdr:row>
      <xdr:rowOff>3451412</xdr:rowOff>
    </xdr:to>
    <xdr:pic>
      <xdr:nvPicPr>
        <xdr:cNvPr id="45" name="Рисунок 2" descr="http://stahler.ru/upload/iblock/e7c/e7c96555f2e9b0c8e8427f7eae4b3369.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44804" t="4105" r="35905" b="8459"/>
        <a:stretch>
          <a:fillRect/>
        </a:stretch>
      </xdr:blipFill>
      <xdr:spPr bwMode="auto">
        <a:xfrm>
          <a:off x="5647766" y="64770001"/>
          <a:ext cx="2525356" cy="32721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277091</xdr:colOff>
      <xdr:row>26</xdr:row>
      <xdr:rowOff>475874</xdr:rowOff>
    </xdr:from>
    <xdr:to>
      <xdr:col>3</xdr:col>
      <xdr:colOff>3525341</xdr:colOff>
      <xdr:row>26</xdr:row>
      <xdr:rowOff>2973457</xdr:rowOff>
    </xdr:to>
    <xdr:pic>
      <xdr:nvPicPr>
        <xdr:cNvPr id="46" name="Рисунок 3"/>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470287" y="68890222"/>
          <a:ext cx="3248250" cy="24975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1655669</xdr:colOff>
      <xdr:row>28</xdr:row>
      <xdr:rowOff>1600341</xdr:rowOff>
    </xdr:from>
    <xdr:to>
      <xdr:col>3</xdr:col>
      <xdr:colOff>3516101</xdr:colOff>
      <xdr:row>28</xdr:row>
      <xdr:rowOff>2881886</xdr:rowOff>
    </xdr:to>
    <xdr:pic>
      <xdr:nvPicPr>
        <xdr:cNvPr id="56" name="Рисунок 55"/>
        <xdr:cNvPicPr>
          <a:picLocks noChangeAspect="1"/>
        </xdr:cNvPicPr>
      </xdr:nvPicPr>
      <xdr:blipFill>
        <a:blip xmlns:r="http://schemas.openxmlformats.org/officeDocument/2006/relationships" r:embed="rId10"/>
        <a:stretch>
          <a:fillRect/>
        </a:stretch>
      </xdr:blipFill>
      <xdr:spPr>
        <a:xfrm>
          <a:off x="6858700" y="77193122"/>
          <a:ext cx="1860432" cy="1281545"/>
        </a:xfrm>
        <a:prstGeom prst="rect">
          <a:avLst/>
        </a:prstGeom>
      </xdr:spPr>
    </xdr:pic>
    <xdr:clientData/>
  </xdr:twoCellAnchor>
  <xdr:twoCellAnchor editAs="oneCell">
    <xdr:from>
      <xdr:col>3</xdr:col>
      <xdr:colOff>225137</xdr:colOff>
      <xdr:row>27</xdr:row>
      <xdr:rowOff>418990</xdr:rowOff>
    </xdr:from>
    <xdr:to>
      <xdr:col>3</xdr:col>
      <xdr:colOff>3463637</xdr:colOff>
      <xdr:row>27</xdr:row>
      <xdr:rowOff>2655759</xdr:rowOff>
    </xdr:to>
    <xdr:pic>
      <xdr:nvPicPr>
        <xdr:cNvPr id="57" name="Рисунок 56"/>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5420592" y="71700626"/>
          <a:ext cx="3238500" cy="22367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607219</xdr:colOff>
      <xdr:row>29</xdr:row>
      <xdr:rowOff>202407</xdr:rowOff>
    </xdr:from>
    <xdr:to>
      <xdr:col>3</xdr:col>
      <xdr:colOff>3101255</xdr:colOff>
      <xdr:row>29</xdr:row>
      <xdr:rowOff>2366544</xdr:rowOff>
    </xdr:to>
    <xdr:pic>
      <xdr:nvPicPr>
        <xdr:cNvPr id="58" name="Рисунок 57"/>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810250" y="79224188"/>
          <a:ext cx="2494036" cy="2164137"/>
        </a:xfrm>
        <a:prstGeom prst="rect">
          <a:avLst/>
        </a:prstGeom>
      </xdr:spPr>
    </xdr:pic>
    <xdr:clientData/>
  </xdr:twoCellAnchor>
  <xdr:twoCellAnchor editAs="oneCell">
    <xdr:from>
      <xdr:col>3</xdr:col>
      <xdr:colOff>500062</xdr:colOff>
      <xdr:row>30</xdr:row>
      <xdr:rowOff>166687</xdr:rowOff>
    </xdr:from>
    <xdr:to>
      <xdr:col>3</xdr:col>
      <xdr:colOff>3167512</xdr:colOff>
      <xdr:row>30</xdr:row>
      <xdr:rowOff>2365549</xdr:rowOff>
    </xdr:to>
    <xdr:pic>
      <xdr:nvPicPr>
        <xdr:cNvPr id="59" name="Рисунок 58"/>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703093" y="81903093"/>
          <a:ext cx="2667450" cy="21988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523875</xdr:colOff>
      <xdr:row>31</xdr:row>
      <xdr:rowOff>198689</xdr:rowOff>
    </xdr:from>
    <xdr:to>
      <xdr:col>3</xdr:col>
      <xdr:colOff>3345656</xdr:colOff>
      <xdr:row>31</xdr:row>
      <xdr:rowOff>2373253</xdr:rowOff>
    </xdr:to>
    <xdr:pic>
      <xdr:nvPicPr>
        <xdr:cNvPr id="61" name="Рисунок 60"/>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5726906" y="84447314"/>
          <a:ext cx="2821781" cy="21745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726282</xdr:colOff>
      <xdr:row>32</xdr:row>
      <xdr:rowOff>240145</xdr:rowOff>
    </xdr:from>
    <xdr:to>
      <xdr:col>3</xdr:col>
      <xdr:colOff>3131343</xdr:colOff>
      <xdr:row>32</xdr:row>
      <xdr:rowOff>2113171</xdr:rowOff>
    </xdr:to>
    <xdr:pic>
      <xdr:nvPicPr>
        <xdr:cNvPr id="63" name="Рисунок 62"/>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5929313" y="87000989"/>
          <a:ext cx="2405061" cy="18730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169334</xdr:colOff>
      <xdr:row>33</xdr:row>
      <xdr:rowOff>52916</xdr:rowOff>
    </xdr:from>
    <xdr:to>
      <xdr:col>3</xdr:col>
      <xdr:colOff>3616266</xdr:colOff>
      <xdr:row>33</xdr:row>
      <xdr:rowOff>2598813</xdr:rowOff>
    </xdr:to>
    <xdr:pic>
      <xdr:nvPicPr>
        <xdr:cNvPr id="66" name="Рисунок 65"/>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355167" y="88688333"/>
          <a:ext cx="3446932" cy="2707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111375</xdr:colOff>
      <xdr:row>19</xdr:row>
      <xdr:rowOff>392906</xdr:rowOff>
    </xdr:from>
    <xdr:to>
      <xdr:col>3</xdr:col>
      <xdr:colOff>3672800</xdr:colOff>
      <xdr:row>19</xdr:row>
      <xdr:rowOff>3107532</xdr:rowOff>
    </xdr:to>
    <xdr:pic>
      <xdr:nvPicPr>
        <xdr:cNvPr id="68" name="Рисунок 67"/>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5314406" y="48267937"/>
          <a:ext cx="3561425" cy="27146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349167</xdr:colOff>
      <xdr:row>28</xdr:row>
      <xdr:rowOff>171551</xdr:rowOff>
    </xdr:from>
    <xdr:to>
      <xdr:col>3</xdr:col>
      <xdr:colOff>3488533</xdr:colOff>
      <xdr:row>28</xdr:row>
      <xdr:rowOff>1440656</xdr:rowOff>
    </xdr:to>
    <xdr:pic>
      <xdr:nvPicPr>
        <xdr:cNvPr id="60" name="Рисунок 59"/>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5552198" y="75764332"/>
          <a:ext cx="3139366" cy="12691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1085850</xdr:colOff>
      <xdr:row>10</xdr:row>
      <xdr:rowOff>0</xdr:rowOff>
    </xdr:from>
    <xdr:to>
      <xdr:col>2</xdr:col>
      <xdr:colOff>285750</xdr:colOff>
      <xdr:row>10</xdr:row>
      <xdr:rowOff>0</xdr:rowOff>
    </xdr:to>
    <xdr:pic>
      <xdr:nvPicPr>
        <xdr:cNvPr id="5665" name="Рисунок 61" descr="Копия указатель.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33525" y="2381250"/>
          <a:ext cx="857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1609725</xdr:colOff>
      <xdr:row>10</xdr:row>
      <xdr:rowOff>0</xdr:rowOff>
    </xdr:from>
    <xdr:to>
      <xdr:col>2</xdr:col>
      <xdr:colOff>628650</xdr:colOff>
      <xdr:row>10</xdr:row>
      <xdr:rowOff>0</xdr:rowOff>
    </xdr:to>
    <xdr:pic>
      <xdr:nvPicPr>
        <xdr:cNvPr id="5666" name="Рисунок 62" descr="Копия ушки.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2381250"/>
          <a:ext cx="676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1609725</xdr:colOff>
      <xdr:row>10</xdr:row>
      <xdr:rowOff>0</xdr:rowOff>
    </xdr:from>
    <xdr:to>
      <xdr:col>2</xdr:col>
      <xdr:colOff>628650</xdr:colOff>
      <xdr:row>10</xdr:row>
      <xdr:rowOff>0</xdr:rowOff>
    </xdr:to>
    <xdr:pic>
      <xdr:nvPicPr>
        <xdr:cNvPr id="5667" name="Рисунок 62" descr="Копия ушки.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2381250"/>
          <a:ext cx="676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1609725</xdr:colOff>
      <xdr:row>43</xdr:row>
      <xdr:rowOff>0</xdr:rowOff>
    </xdr:from>
    <xdr:to>
      <xdr:col>2</xdr:col>
      <xdr:colOff>619125</xdr:colOff>
      <xdr:row>43</xdr:row>
      <xdr:rowOff>0</xdr:rowOff>
    </xdr:to>
    <xdr:pic>
      <xdr:nvPicPr>
        <xdr:cNvPr id="5668" name="Рисунок 62" descr="Копия ушки.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36928425"/>
          <a:ext cx="666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16</xdr:row>
      <xdr:rowOff>104775</xdr:rowOff>
    </xdr:from>
    <xdr:to>
      <xdr:col>2</xdr:col>
      <xdr:colOff>2505075</xdr:colOff>
      <xdr:row>16</xdr:row>
      <xdr:rowOff>1133475</xdr:rowOff>
    </xdr:to>
    <xdr:pic>
      <xdr:nvPicPr>
        <xdr:cNvPr id="5669" name="Рисунок 54" descr="парапет.jp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09800" y="8610600"/>
          <a:ext cx="2400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17</xdr:row>
      <xdr:rowOff>66675</xdr:rowOff>
    </xdr:from>
    <xdr:to>
      <xdr:col>2</xdr:col>
      <xdr:colOff>2505075</xdr:colOff>
      <xdr:row>17</xdr:row>
      <xdr:rowOff>885825</xdr:rowOff>
    </xdr:to>
    <xdr:pic>
      <xdr:nvPicPr>
        <xdr:cNvPr id="5670" name="Рисунок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90750" y="9791700"/>
          <a:ext cx="24193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29</xdr:row>
      <xdr:rowOff>66675</xdr:rowOff>
    </xdr:from>
    <xdr:to>
      <xdr:col>2</xdr:col>
      <xdr:colOff>2390775</xdr:colOff>
      <xdr:row>29</xdr:row>
      <xdr:rowOff>933450</xdr:rowOff>
    </xdr:to>
    <xdr:pic>
      <xdr:nvPicPr>
        <xdr:cNvPr id="5671" name="Рисунок 54" descr="парапет.jpg"/>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543175" y="23479125"/>
          <a:ext cx="19526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438150</xdr:colOff>
      <xdr:row>33</xdr:row>
      <xdr:rowOff>123825</xdr:rowOff>
    </xdr:from>
    <xdr:to>
      <xdr:col>2</xdr:col>
      <xdr:colOff>2590800</xdr:colOff>
      <xdr:row>33</xdr:row>
      <xdr:rowOff>847725</xdr:rowOff>
    </xdr:to>
    <xdr:pic>
      <xdr:nvPicPr>
        <xdr:cNvPr id="5672" name="Рисунок 11" descr="1.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543175" y="28127325"/>
          <a:ext cx="21526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285750</xdr:colOff>
      <xdr:row>15</xdr:row>
      <xdr:rowOff>161925</xdr:rowOff>
    </xdr:from>
    <xdr:to>
      <xdr:col>2</xdr:col>
      <xdr:colOff>2695575</xdr:colOff>
      <xdr:row>15</xdr:row>
      <xdr:rowOff>1238250</xdr:rowOff>
    </xdr:to>
    <xdr:pic>
      <xdr:nvPicPr>
        <xdr:cNvPr id="5673" name="Рисунок 16" descr="1.jpg"/>
        <xdr:cNvPicPr>
          <a:picLocks noChangeAspect="1" noChangeArrowheads="1"/>
        </xdr:cNvPicPr>
      </xdr:nvPicPr>
      <xdr:blipFill>
        <a:blip xmlns:r="http://schemas.openxmlformats.org/officeDocument/2006/relationships" r:embed="rId7" cstate="print">
          <a:lum bright="32000"/>
          <a:extLst>
            <a:ext uri="{28A0092B-C50C-407E-A947-70E740481C1C}">
              <a14:useLocalDpi xmlns:a14="http://schemas.microsoft.com/office/drawing/2010/main" val="0"/>
            </a:ext>
          </a:extLst>
        </a:blip>
        <a:srcRect/>
        <a:stretch>
          <a:fillRect/>
        </a:stretch>
      </xdr:blipFill>
      <xdr:spPr bwMode="auto">
        <a:xfrm>
          <a:off x="2390775" y="7115175"/>
          <a:ext cx="24098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542925</xdr:colOff>
      <xdr:row>25</xdr:row>
      <xdr:rowOff>28575</xdr:rowOff>
    </xdr:from>
    <xdr:to>
      <xdr:col>2</xdr:col>
      <xdr:colOff>2495550</xdr:colOff>
      <xdr:row>25</xdr:row>
      <xdr:rowOff>990600</xdr:rowOff>
    </xdr:to>
    <xdr:pic>
      <xdr:nvPicPr>
        <xdr:cNvPr id="5674" name="Рисунок 9" descr="1.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647950" y="18516600"/>
          <a:ext cx="195262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161925</xdr:colOff>
      <xdr:row>11</xdr:row>
      <xdr:rowOff>180975</xdr:rowOff>
    </xdr:from>
    <xdr:to>
      <xdr:col>2</xdr:col>
      <xdr:colOff>2933700</xdr:colOff>
      <xdr:row>11</xdr:row>
      <xdr:rowOff>561975</xdr:rowOff>
    </xdr:to>
    <xdr:pic>
      <xdr:nvPicPr>
        <xdr:cNvPr id="5675" name="Рисунок 1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266950" y="2876550"/>
          <a:ext cx="27717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1028700</xdr:colOff>
      <xdr:row>12</xdr:row>
      <xdr:rowOff>123825</xdr:rowOff>
    </xdr:from>
    <xdr:to>
      <xdr:col>2</xdr:col>
      <xdr:colOff>2400300</xdr:colOff>
      <xdr:row>12</xdr:row>
      <xdr:rowOff>1476375</xdr:rowOff>
    </xdr:to>
    <xdr:pic>
      <xdr:nvPicPr>
        <xdr:cNvPr id="5676" name="Рисунок 1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133725" y="3514725"/>
          <a:ext cx="137160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361950</xdr:colOff>
      <xdr:row>13</xdr:row>
      <xdr:rowOff>47625</xdr:rowOff>
    </xdr:from>
    <xdr:to>
      <xdr:col>2</xdr:col>
      <xdr:colOff>2647950</xdr:colOff>
      <xdr:row>13</xdr:row>
      <xdr:rowOff>1019175</xdr:rowOff>
    </xdr:to>
    <xdr:pic>
      <xdr:nvPicPr>
        <xdr:cNvPr id="5677" name="Рисунок 19"/>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466975" y="4981575"/>
          <a:ext cx="22860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781050</xdr:colOff>
      <xdr:row>23</xdr:row>
      <xdr:rowOff>209550</xdr:rowOff>
    </xdr:from>
    <xdr:to>
      <xdr:col>2</xdr:col>
      <xdr:colOff>1990725</xdr:colOff>
      <xdr:row>23</xdr:row>
      <xdr:rowOff>1638300</xdr:rowOff>
    </xdr:to>
    <xdr:pic>
      <xdr:nvPicPr>
        <xdr:cNvPr id="5678" name="Рисунок 24"/>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2886075" y="15963900"/>
          <a:ext cx="1209675"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638175</xdr:colOff>
      <xdr:row>22</xdr:row>
      <xdr:rowOff>219075</xdr:rowOff>
    </xdr:from>
    <xdr:to>
      <xdr:col>2</xdr:col>
      <xdr:colOff>2343150</xdr:colOff>
      <xdr:row>22</xdr:row>
      <xdr:rowOff>1028700</xdr:rowOff>
    </xdr:to>
    <xdr:pic>
      <xdr:nvPicPr>
        <xdr:cNvPr id="5679" name="Рисунок 25"/>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743200" y="14782800"/>
          <a:ext cx="17049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1228725</xdr:colOff>
      <xdr:row>32</xdr:row>
      <xdr:rowOff>133350</xdr:rowOff>
    </xdr:from>
    <xdr:to>
      <xdr:col>2</xdr:col>
      <xdr:colOff>1752600</xdr:colOff>
      <xdr:row>32</xdr:row>
      <xdr:rowOff>866775</xdr:rowOff>
    </xdr:to>
    <xdr:pic>
      <xdr:nvPicPr>
        <xdr:cNvPr id="5680" name="Рисунок 27"/>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3333750" y="27031950"/>
          <a:ext cx="5238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142875</xdr:colOff>
      <xdr:row>30</xdr:row>
      <xdr:rowOff>123825</xdr:rowOff>
    </xdr:from>
    <xdr:to>
      <xdr:col>2</xdr:col>
      <xdr:colOff>2971800</xdr:colOff>
      <xdr:row>30</xdr:row>
      <xdr:rowOff>790575</xdr:rowOff>
    </xdr:to>
    <xdr:pic>
      <xdr:nvPicPr>
        <xdr:cNvPr id="5681" name="Рисунок 28"/>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2247900" y="24545925"/>
          <a:ext cx="28289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266700</xdr:colOff>
      <xdr:row>24</xdr:row>
      <xdr:rowOff>47625</xdr:rowOff>
    </xdr:from>
    <xdr:to>
      <xdr:col>2</xdr:col>
      <xdr:colOff>2828925</xdr:colOff>
      <xdr:row>24</xdr:row>
      <xdr:rowOff>1000125</xdr:rowOff>
    </xdr:to>
    <xdr:pic>
      <xdr:nvPicPr>
        <xdr:cNvPr id="5682" name="Рисунок 29"/>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2371725" y="17497425"/>
          <a:ext cx="25622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504825</xdr:colOff>
      <xdr:row>28</xdr:row>
      <xdr:rowOff>285750</xdr:rowOff>
    </xdr:from>
    <xdr:to>
      <xdr:col>2</xdr:col>
      <xdr:colOff>1971675</xdr:colOff>
      <xdr:row>28</xdr:row>
      <xdr:rowOff>1114425</xdr:rowOff>
    </xdr:to>
    <xdr:pic>
      <xdr:nvPicPr>
        <xdr:cNvPr id="5683" name="Рисунок 31"/>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609850" y="22364700"/>
          <a:ext cx="146685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285750</xdr:colOff>
      <xdr:row>27</xdr:row>
      <xdr:rowOff>285750</xdr:rowOff>
    </xdr:from>
    <xdr:to>
      <xdr:col>2</xdr:col>
      <xdr:colOff>2305050</xdr:colOff>
      <xdr:row>27</xdr:row>
      <xdr:rowOff>933450</xdr:rowOff>
    </xdr:to>
    <xdr:pic>
      <xdr:nvPicPr>
        <xdr:cNvPr id="5684" name="Рисунок 36"/>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390775" y="21212175"/>
          <a:ext cx="20193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600075</xdr:colOff>
      <xdr:row>39</xdr:row>
      <xdr:rowOff>95250</xdr:rowOff>
    </xdr:from>
    <xdr:to>
      <xdr:col>2</xdr:col>
      <xdr:colOff>2143125</xdr:colOff>
      <xdr:row>39</xdr:row>
      <xdr:rowOff>1838325</xdr:rowOff>
    </xdr:to>
    <xdr:pic>
      <xdr:nvPicPr>
        <xdr:cNvPr id="5685" name="Рисунок 37"/>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2705100" y="32061150"/>
          <a:ext cx="154305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561975</xdr:colOff>
      <xdr:row>20</xdr:row>
      <xdr:rowOff>57150</xdr:rowOff>
    </xdr:from>
    <xdr:to>
      <xdr:col>2</xdr:col>
      <xdr:colOff>2857500</xdr:colOff>
      <xdr:row>20</xdr:row>
      <xdr:rowOff>1285875</xdr:rowOff>
    </xdr:to>
    <xdr:pic>
      <xdr:nvPicPr>
        <xdr:cNvPr id="5686" name="Рисунок 10"/>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667000" y="11287125"/>
          <a:ext cx="229552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285750</xdr:colOff>
      <xdr:row>26</xdr:row>
      <xdr:rowOff>314325</xdr:rowOff>
    </xdr:from>
    <xdr:to>
      <xdr:col>2</xdr:col>
      <xdr:colOff>1524000</xdr:colOff>
      <xdr:row>26</xdr:row>
      <xdr:rowOff>1162050</xdr:rowOff>
    </xdr:to>
    <xdr:pic>
      <xdr:nvPicPr>
        <xdr:cNvPr id="5687" name="Рисунок 4"/>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2390775" y="19840575"/>
          <a:ext cx="12382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1524000</xdr:colOff>
      <xdr:row>26</xdr:row>
      <xdr:rowOff>304800</xdr:rowOff>
    </xdr:from>
    <xdr:to>
      <xdr:col>2</xdr:col>
      <xdr:colOff>2667000</xdr:colOff>
      <xdr:row>26</xdr:row>
      <xdr:rowOff>1162050</xdr:rowOff>
    </xdr:to>
    <xdr:pic>
      <xdr:nvPicPr>
        <xdr:cNvPr id="5688" name="Рисунок 5"/>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3629025" y="19831050"/>
          <a:ext cx="1143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238125</xdr:colOff>
      <xdr:row>36</xdr:row>
      <xdr:rowOff>123825</xdr:rowOff>
    </xdr:from>
    <xdr:to>
      <xdr:col>2</xdr:col>
      <xdr:colOff>2562225</xdr:colOff>
      <xdr:row>36</xdr:row>
      <xdr:rowOff>1733550</xdr:rowOff>
    </xdr:to>
    <xdr:pic>
      <xdr:nvPicPr>
        <xdr:cNvPr id="5689" name="Рисунок 11"/>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2343150" y="29632275"/>
          <a:ext cx="23241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40</xdr:row>
      <xdr:rowOff>142875</xdr:rowOff>
    </xdr:from>
    <xdr:to>
      <xdr:col>2</xdr:col>
      <xdr:colOff>2838450</xdr:colOff>
      <xdr:row>40</xdr:row>
      <xdr:rowOff>1266825</xdr:rowOff>
    </xdr:to>
    <xdr:pic>
      <xdr:nvPicPr>
        <xdr:cNvPr id="5690" name="Рисунок 14"/>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2181225" y="34061400"/>
          <a:ext cx="276225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31</xdr:row>
      <xdr:rowOff>114300</xdr:rowOff>
    </xdr:from>
    <xdr:to>
      <xdr:col>2</xdr:col>
      <xdr:colOff>2876550</xdr:colOff>
      <xdr:row>31</xdr:row>
      <xdr:rowOff>1381125</xdr:rowOff>
    </xdr:to>
    <xdr:pic>
      <xdr:nvPicPr>
        <xdr:cNvPr id="5691" name="Рисунок 15"/>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2276475" y="25527000"/>
          <a:ext cx="2705100"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209550</xdr:colOff>
      <xdr:row>21</xdr:row>
      <xdr:rowOff>238125</xdr:rowOff>
    </xdr:from>
    <xdr:to>
      <xdr:col>2</xdr:col>
      <xdr:colOff>1743075</xdr:colOff>
      <xdr:row>21</xdr:row>
      <xdr:rowOff>1676400</xdr:rowOff>
    </xdr:to>
    <xdr:pic>
      <xdr:nvPicPr>
        <xdr:cNvPr id="5692" name="Рисунок 21"/>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2314575" y="12944475"/>
          <a:ext cx="1533525"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1981200</xdr:colOff>
      <xdr:row>21</xdr:row>
      <xdr:rowOff>333375</xdr:rowOff>
    </xdr:from>
    <xdr:to>
      <xdr:col>2</xdr:col>
      <xdr:colOff>2895600</xdr:colOff>
      <xdr:row>21</xdr:row>
      <xdr:rowOff>1743075</xdr:rowOff>
    </xdr:to>
    <xdr:pic>
      <xdr:nvPicPr>
        <xdr:cNvPr id="5693" name="Рисунок 30"/>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4086225" y="13039725"/>
          <a:ext cx="91440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257175</xdr:colOff>
      <xdr:row>0</xdr:row>
      <xdr:rowOff>0</xdr:rowOff>
    </xdr:from>
    <xdr:to>
      <xdr:col>1</xdr:col>
      <xdr:colOff>971550</xdr:colOff>
      <xdr:row>4</xdr:row>
      <xdr:rowOff>171450</xdr:rowOff>
    </xdr:to>
    <xdr:pic>
      <xdr:nvPicPr>
        <xdr:cNvPr id="5694" name="Picture 1" descr="cid:image001.png@01D46AEC.03667760"/>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257175" y="0"/>
          <a:ext cx="11620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41</xdr:row>
      <xdr:rowOff>123825</xdr:rowOff>
    </xdr:from>
    <xdr:to>
      <xdr:col>2</xdr:col>
      <xdr:colOff>990600</xdr:colOff>
      <xdr:row>41</xdr:row>
      <xdr:rowOff>1228725</xdr:rowOff>
    </xdr:to>
    <xdr:pic>
      <xdr:nvPicPr>
        <xdr:cNvPr id="5695" name="Picture 92"/>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2257425" y="35328225"/>
          <a:ext cx="8382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1419225</xdr:colOff>
      <xdr:row>41</xdr:row>
      <xdr:rowOff>66675</xdr:rowOff>
    </xdr:from>
    <xdr:to>
      <xdr:col>2</xdr:col>
      <xdr:colOff>2876550</xdr:colOff>
      <xdr:row>41</xdr:row>
      <xdr:rowOff>1190625</xdr:rowOff>
    </xdr:to>
    <xdr:pic>
      <xdr:nvPicPr>
        <xdr:cNvPr id="5696" name="Picture 94"/>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3524250" y="35271075"/>
          <a:ext cx="145732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1085850</xdr:colOff>
      <xdr:row>12</xdr:row>
      <xdr:rowOff>0</xdr:rowOff>
    </xdr:from>
    <xdr:to>
      <xdr:col>2</xdr:col>
      <xdr:colOff>285750</xdr:colOff>
      <xdr:row>12</xdr:row>
      <xdr:rowOff>0</xdr:rowOff>
    </xdr:to>
    <xdr:pic>
      <xdr:nvPicPr>
        <xdr:cNvPr id="6561" name="Рисунок 61" descr="Копия указатель.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33525" y="3590925"/>
          <a:ext cx="857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1609725</xdr:colOff>
      <xdr:row>12</xdr:row>
      <xdr:rowOff>0</xdr:rowOff>
    </xdr:from>
    <xdr:to>
      <xdr:col>2</xdr:col>
      <xdr:colOff>628650</xdr:colOff>
      <xdr:row>12</xdr:row>
      <xdr:rowOff>0</xdr:rowOff>
    </xdr:to>
    <xdr:pic>
      <xdr:nvPicPr>
        <xdr:cNvPr id="6562" name="Рисунок 62" descr="Копия ушки.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3590925"/>
          <a:ext cx="676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1609725</xdr:colOff>
      <xdr:row>12</xdr:row>
      <xdr:rowOff>0</xdr:rowOff>
    </xdr:from>
    <xdr:to>
      <xdr:col>2</xdr:col>
      <xdr:colOff>628650</xdr:colOff>
      <xdr:row>12</xdr:row>
      <xdr:rowOff>0</xdr:rowOff>
    </xdr:to>
    <xdr:pic>
      <xdr:nvPicPr>
        <xdr:cNvPr id="6563" name="Рисунок 62" descr="Копия ушки.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3590925"/>
          <a:ext cx="676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1609725</xdr:colOff>
      <xdr:row>45</xdr:row>
      <xdr:rowOff>0</xdr:rowOff>
    </xdr:from>
    <xdr:to>
      <xdr:col>2</xdr:col>
      <xdr:colOff>619125</xdr:colOff>
      <xdr:row>45</xdr:row>
      <xdr:rowOff>0</xdr:rowOff>
    </xdr:to>
    <xdr:pic>
      <xdr:nvPicPr>
        <xdr:cNvPr id="6564" name="Рисунок 62" descr="Копия ушки.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42910125"/>
          <a:ext cx="666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885825</xdr:colOff>
      <xdr:row>14</xdr:row>
      <xdr:rowOff>638175</xdr:rowOff>
    </xdr:from>
    <xdr:to>
      <xdr:col>2</xdr:col>
      <xdr:colOff>514350</xdr:colOff>
      <xdr:row>14</xdr:row>
      <xdr:rowOff>1200150</xdr:rowOff>
    </xdr:to>
    <xdr:pic>
      <xdr:nvPicPr>
        <xdr:cNvPr id="6565" name="Рисунок 54" descr="парапет.jp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33500" y="5534025"/>
          <a:ext cx="12858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952500</xdr:colOff>
      <xdr:row>14</xdr:row>
      <xdr:rowOff>1295400</xdr:rowOff>
    </xdr:from>
    <xdr:to>
      <xdr:col>2</xdr:col>
      <xdr:colOff>523875</xdr:colOff>
      <xdr:row>15</xdr:row>
      <xdr:rowOff>180975</xdr:rowOff>
    </xdr:to>
    <xdr:pic>
      <xdr:nvPicPr>
        <xdr:cNvPr id="6566" name="Рисунок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00175" y="6191250"/>
          <a:ext cx="12287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895350</xdr:colOff>
      <xdr:row>22</xdr:row>
      <xdr:rowOff>1885950</xdr:rowOff>
    </xdr:from>
    <xdr:to>
      <xdr:col>2</xdr:col>
      <xdr:colOff>447675</xdr:colOff>
      <xdr:row>23</xdr:row>
      <xdr:rowOff>504825</xdr:rowOff>
    </xdr:to>
    <xdr:pic>
      <xdr:nvPicPr>
        <xdr:cNvPr id="6567" name="Рисунок 54" descr="парапет.jpg"/>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43025" y="14630400"/>
          <a:ext cx="12096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952500</xdr:colOff>
      <xdr:row>24</xdr:row>
      <xdr:rowOff>952500</xdr:rowOff>
    </xdr:from>
    <xdr:to>
      <xdr:col>2</xdr:col>
      <xdr:colOff>476250</xdr:colOff>
      <xdr:row>25</xdr:row>
      <xdr:rowOff>161925</xdr:rowOff>
    </xdr:to>
    <xdr:pic>
      <xdr:nvPicPr>
        <xdr:cNvPr id="6568" name="Рисунок 11" descr="1.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00175" y="17478375"/>
          <a:ext cx="11811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1000125</xdr:colOff>
      <xdr:row>13</xdr:row>
      <xdr:rowOff>838200</xdr:rowOff>
    </xdr:from>
    <xdr:to>
      <xdr:col>2</xdr:col>
      <xdr:colOff>400050</xdr:colOff>
      <xdr:row>14</xdr:row>
      <xdr:rowOff>409575</xdr:rowOff>
    </xdr:to>
    <xdr:pic>
      <xdr:nvPicPr>
        <xdr:cNvPr id="6569" name="Рисунок 16" descr="1.jpg"/>
        <xdr:cNvPicPr>
          <a:picLocks noChangeAspect="1" noChangeArrowheads="1"/>
        </xdr:cNvPicPr>
      </xdr:nvPicPr>
      <xdr:blipFill>
        <a:blip xmlns:r="http://schemas.openxmlformats.org/officeDocument/2006/relationships" r:embed="rId7" cstate="print">
          <a:lum bright="32000"/>
          <a:extLst>
            <a:ext uri="{28A0092B-C50C-407E-A947-70E740481C1C}">
              <a14:useLocalDpi xmlns:a14="http://schemas.microsoft.com/office/drawing/2010/main" val="0"/>
            </a:ext>
          </a:extLst>
        </a:blip>
        <a:srcRect/>
        <a:stretch>
          <a:fillRect/>
        </a:stretch>
      </xdr:blipFill>
      <xdr:spPr bwMode="auto">
        <a:xfrm>
          <a:off x="1447800" y="4743450"/>
          <a:ext cx="10572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1057275</xdr:colOff>
      <xdr:row>19</xdr:row>
      <xdr:rowOff>438150</xdr:rowOff>
    </xdr:from>
    <xdr:to>
      <xdr:col>2</xdr:col>
      <xdr:colOff>485775</xdr:colOff>
      <xdr:row>20</xdr:row>
      <xdr:rowOff>57150</xdr:rowOff>
    </xdr:to>
    <xdr:pic>
      <xdr:nvPicPr>
        <xdr:cNvPr id="6570" name="Рисунок 9" descr="1.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04950" y="11677650"/>
          <a:ext cx="10858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828675</xdr:colOff>
      <xdr:row>8</xdr:row>
      <xdr:rowOff>133350</xdr:rowOff>
    </xdr:from>
    <xdr:to>
      <xdr:col>2</xdr:col>
      <xdr:colOff>485775</xdr:colOff>
      <xdr:row>9</xdr:row>
      <xdr:rowOff>57150</xdr:rowOff>
    </xdr:to>
    <xdr:pic>
      <xdr:nvPicPr>
        <xdr:cNvPr id="6571" name="Рисунок 1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276350" y="2228850"/>
          <a:ext cx="13144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1152525</xdr:colOff>
      <xdr:row>10</xdr:row>
      <xdr:rowOff>152400</xdr:rowOff>
    </xdr:from>
    <xdr:to>
      <xdr:col>2</xdr:col>
      <xdr:colOff>142875</xdr:colOff>
      <xdr:row>11</xdr:row>
      <xdr:rowOff>57150</xdr:rowOff>
    </xdr:to>
    <xdr:pic>
      <xdr:nvPicPr>
        <xdr:cNvPr id="6572" name="Рисунок 1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00200" y="2762250"/>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942975</xdr:colOff>
      <xdr:row>11</xdr:row>
      <xdr:rowOff>228600</xdr:rowOff>
    </xdr:from>
    <xdr:to>
      <xdr:col>2</xdr:col>
      <xdr:colOff>352425</xdr:colOff>
      <xdr:row>13</xdr:row>
      <xdr:rowOff>123825</xdr:rowOff>
    </xdr:to>
    <xdr:pic>
      <xdr:nvPicPr>
        <xdr:cNvPr id="6573" name="Рисунок 19"/>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390650" y="3581400"/>
          <a:ext cx="1066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1266825</xdr:colOff>
      <xdr:row>17</xdr:row>
      <xdr:rowOff>1504950</xdr:rowOff>
    </xdr:from>
    <xdr:to>
      <xdr:col>2</xdr:col>
      <xdr:colOff>171450</xdr:colOff>
      <xdr:row>18</xdr:row>
      <xdr:rowOff>819150</xdr:rowOff>
    </xdr:to>
    <xdr:pic>
      <xdr:nvPicPr>
        <xdr:cNvPr id="6574" name="Рисунок 24"/>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714500" y="9925050"/>
          <a:ext cx="5619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1076325</xdr:colOff>
      <xdr:row>17</xdr:row>
      <xdr:rowOff>781050</xdr:rowOff>
    </xdr:from>
    <xdr:to>
      <xdr:col>2</xdr:col>
      <xdr:colOff>161925</xdr:colOff>
      <xdr:row>17</xdr:row>
      <xdr:rowOff>1143000</xdr:rowOff>
    </xdr:to>
    <xdr:pic>
      <xdr:nvPicPr>
        <xdr:cNvPr id="6575" name="Рисунок 25"/>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524000" y="9201150"/>
          <a:ext cx="7429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1371600</xdr:colOff>
      <xdr:row>24</xdr:row>
      <xdr:rowOff>142875</xdr:rowOff>
    </xdr:from>
    <xdr:to>
      <xdr:col>2</xdr:col>
      <xdr:colOff>180975</xdr:colOff>
      <xdr:row>24</xdr:row>
      <xdr:rowOff>809625</xdr:rowOff>
    </xdr:to>
    <xdr:pic>
      <xdr:nvPicPr>
        <xdr:cNvPr id="6576" name="Рисунок 27"/>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819275" y="16668750"/>
          <a:ext cx="4667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923925</xdr:colOff>
      <xdr:row>23</xdr:row>
      <xdr:rowOff>723900</xdr:rowOff>
    </xdr:from>
    <xdr:to>
      <xdr:col>2</xdr:col>
      <xdr:colOff>523875</xdr:colOff>
      <xdr:row>23</xdr:row>
      <xdr:rowOff>1019175</xdr:rowOff>
    </xdr:to>
    <xdr:pic>
      <xdr:nvPicPr>
        <xdr:cNvPr id="6577" name="Рисунок 28"/>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371600" y="15392400"/>
          <a:ext cx="12573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1114425</xdr:colOff>
      <xdr:row>18</xdr:row>
      <xdr:rowOff>1104900</xdr:rowOff>
    </xdr:from>
    <xdr:to>
      <xdr:col>2</xdr:col>
      <xdr:colOff>352425</xdr:colOff>
      <xdr:row>19</xdr:row>
      <xdr:rowOff>228600</xdr:rowOff>
    </xdr:to>
    <xdr:pic>
      <xdr:nvPicPr>
        <xdr:cNvPr id="6578" name="Рисунок 29"/>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562100" y="11125200"/>
          <a:ext cx="8953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923925</xdr:colOff>
      <xdr:row>22</xdr:row>
      <xdr:rowOff>990600</xdr:rowOff>
    </xdr:from>
    <xdr:to>
      <xdr:col>2</xdr:col>
      <xdr:colOff>466725</xdr:colOff>
      <xdr:row>22</xdr:row>
      <xdr:rowOff>1676400</xdr:rowOff>
    </xdr:to>
    <xdr:pic>
      <xdr:nvPicPr>
        <xdr:cNvPr id="6579" name="Рисунок 31"/>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371600" y="13735050"/>
          <a:ext cx="12001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942975</xdr:colOff>
      <xdr:row>22</xdr:row>
      <xdr:rowOff>457200</xdr:rowOff>
    </xdr:from>
    <xdr:to>
      <xdr:col>2</xdr:col>
      <xdr:colOff>552450</xdr:colOff>
      <xdr:row>22</xdr:row>
      <xdr:rowOff>866775</xdr:rowOff>
    </xdr:to>
    <xdr:pic>
      <xdr:nvPicPr>
        <xdr:cNvPr id="6580" name="Рисунок 36"/>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390650" y="13201650"/>
          <a:ext cx="12668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1047750</xdr:colOff>
      <xdr:row>26</xdr:row>
      <xdr:rowOff>47625</xdr:rowOff>
    </xdr:from>
    <xdr:to>
      <xdr:col>2</xdr:col>
      <xdr:colOff>161925</xdr:colOff>
      <xdr:row>27</xdr:row>
      <xdr:rowOff>238125</xdr:rowOff>
    </xdr:to>
    <xdr:pic>
      <xdr:nvPicPr>
        <xdr:cNvPr id="6581" name="Рисунок 37"/>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495425" y="20097750"/>
          <a:ext cx="77152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981075</xdr:colOff>
      <xdr:row>15</xdr:row>
      <xdr:rowOff>714375</xdr:rowOff>
    </xdr:from>
    <xdr:to>
      <xdr:col>2</xdr:col>
      <xdr:colOff>438150</xdr:colOff>
      <xdr:row>16</xdr:row>
      <xdr:rowOff>247650</xdr:rowOff>
    </xdr:to>
    <xdr:pic>
      <xdr:nvPicPr>
        <xdr:cNvPr id="6582" name="Рисунок 10"/>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428750" y="7153275"/>
          <a:ext cx="11144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781050</xdr:colOff>
      <xdr:row>20</xdr:row>
      <xdr:rowOff>238125</xdr:rowOff>
    </xdr:from>
    <xdr:to>
      <xdr:col>1</xdr:col>
      <xdr:colOff>1590675</xdr:colOff>
      <xdr:row>22</xdr:row>
      <xdr:rowOff>219075</xdr:rowOff>
    </xdr:to>
    <xdr:pic>
      <xdr:nvPicPr>
        <xdr:cNvPr id="6583" name="Рисунок 4"/>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228725" y="12401550"/>
          <a:ext cx="8096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1638300</xdr:colOff>
      <xdr:row>20</xdr:row>
      <xdr:rowOff>257175</xdr:rowOff>
    </xdr:from>
    <xdr:to>
      <xdr:col>2</xdr:col>
      <xdr:colOff>752475</xdr:colOff>
      <xdr:row>22</xdr:row>
      <xdr:rowOff>266700</xdr:rowOff>
    </xdr:to>
    <xdr:pic>
      <xdr:nvPicPr>
        <xdr:cNvPr id="6584" name="Рисунок 5"/>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2085975" y="12420600"/>
          <a:ext cx="7715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962025</xdr:colOff>
      <xdr:row>25</xdr:row>
      <xdr:rowOff>809625</xdr:rowOff>
    </xdr:from>
    <xdr:to>
      <xdr:col>2</xdr:col>
      <xdr:colOff>704850</xdr:colOff>
      <xdr:row>25</xdr:row>
      <xdr:rowOff>1781175</xdr:rowOff>
    </xdr:to>
    <xdr:pic>
      <xdr:nvPicPr>
        <xdr:cNvPr id="6585" name="Рисунок 11"/>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409700" y="18526125"/>
          <a:ext cx="14001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714375</xdr:colOff>
      <xdr:row>27</xdr:row>
      <xdr:rowOff>485775</xdr:rowOff>
    </xdr:from>
    <xdr:to>
      <xdr:col>2</xdr:col>
      <xdr:colOff>609600</xdr:colOff>
      <xdr:row>27</xdr:row>
      <xdr:rowOff>1123950</xdr:rowOff>
    </xdr:to>
    <xdr:pic>
      <xdr:nvPicPr>
        <xdr:cNvPr id="6586" name="Рисунок 14"/>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162050" y="21574125"/>
          <a:ext cx="15525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895350</xdr:colOff>
      <xdr:row>23</xdr:row>
      <xdr:rowOff>1238250</xdr:rowOff>
    </xdr:from>
    <xdr:to>
      <xdr:col>2</xdr:col>
      <xdr:colOff>495300</xdr:colOff>
      <xdr:row>23</xdr:row>
      <xdr:rowOff>1828800</xdr:rowOff>
    </xdr:to>
    <xdr:pic>
      <xdr:nvPicPr>
        <xdr:cNvPr id="6587" name="Рисунок 15"/>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343025" y="15906750"/>
          <a:ext cx="12573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819150</xdr:colOff>
      <xdr:row>16</xdr:row>
      <xdr:rowOff>581025</xdr:rowOff>
    </xdr:from>
    <xdr:to>
      <xdr:col>1</xdr:col>
      <xdr:colOff>1638300</xdr:colOff>
      <xdr:row>17</xdr:row>
      <xdr:rowOff>438150</xdr:rowOff>
    </xdr:to>
    <xdr:pic>
      <xdr:nvPicPr>
        <xdr:cNvPr id="6588" name="Рисунок 21"/>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1266825" y="8086725"/>
          <a:ext cx="8191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16</xdr:row>
      <xdr:rowOff>600075</xdr:rowOff>
    </xdr:from>
    <xdr:to>
      <xdr:col>2</xdr:col>
      <xdr:colOff>704850</xdr:colOff>
      <xdr:row>17</xdr:row>
      <xdr:rowOff>561975</xdr:rowOff>
    </xdr:to>
    <xdr:pic>
      <xdr:nvPicPr>
        <xdr:cNvPr id="6589" name="Рисунок 30"/>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2238375" y="8105775"/>
          <a:ext cx="5715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1228725</xdr:colOff>
      <xdr:row>5</xdr:row>
      <xdr:rowOff>219075</xdr:rowOff>
    </xdr:to>
    <xdr:pic>
      <xdr:nvPicPr>
        <xdr:cNvPr id="6590" name="Picture 1" descr="cid:image001.png@01D46AEC.03667760"/>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0" y="0"/>
          <a:ext cx="1676400"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914400</xdr:colOff>
      <xdr:row>28</xdr:row>
      <xdr:rowOff>19050</xdr:rowOff>
    </xdr:from>
    <xdr:to>
      <xdr:col>1</xdr:col>
      <xdr:colOff>1419225</xdr:colOff>
      <xdr:row>28</xdr:row>
      <xdr:rowOff>904875</xdr:rowOff>
    </xdr:to>
    <xdr:pic>
      <xdr:nvPicPr>
        <xdr:cNvPr id="6591" name="Picture 92"/>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1362075" y="22421850"/>
          <a:ext cx="5048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1552575</xdr:colOff>
      <xdr:row>28</xdr:row>
      <xdr:rowOff>95250</xdr:rowOff>
    </xdr:from>
    <xdr:to>
      <xdr:col>2</xdr:col>
      <xdr:colOff>647700</xdr:colOff>
      <xdr:row>28</xdr:row>
      <xdr:rowOff>809625</xdr:rowOff>
    </xdr:to>
    <xdr:pic>
      <xdr:nvPicPr>
        <xdr:cNvPr id="6592" name="Picture 94"/>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2000250" y="22498050"/>
          <a:ext cx="7524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png"/><Relationship Id="rId4" Type="http://schemas.openxmlformats.org/officeDocument/2006/relationships/oleObject" Target="../embeddings/oleObject1.bin"/><Relationship Id="rId9" Type="http://schemas.openxmlformats.org/officeDocument/2006/relationships/oleObject" Target="../embeddings/oleObject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pageSetUpPr fitToPage="1"/>
  </sheetPr>
  <dimension ref="A1:H44"/>
  <sheetViews>
    <sheetView tabSelected="1" zoomScale="85" zoomScaleNormal="85" zoomScaleSheetLayoutView="85" workbookViewId="0">
      <pane ySplit="3" topLeftCell="A34" activePane="bottomLeft" state="frozen"/>
      <selection pane="bottomLeft" activeCell="D46" sqref="D46"/>
    </sheetView>
  </sheetViews>
  <sheetFormatPr defaultColWidth="9.140625" defaultRowHeight="15" x14ac:dyDescent="0.2"/>
  <cols>
    <col min="1" max="1" width="6.7109375" style="133" customWidth="1"/>
    <col min="2" max="2" width="37.28515625" style="15" customWidth="1"/>
    <col min="3" max="3" width="33.85546875" style="16" customWidth="1"/>
    <col min="4" max="4" width="56.7109375" style="17" customWidth="1"/>
    <col min="5" max="5" width="79.7109375" style="15" customWidth="1"/>
    <col min="6" max="6" width="13.28515625" style="17" customWidth="1"/>
    <col min="7" max="7" width="22.85546875" style="2" customWidth="1"/>
    <col min="8" max="8" width="59.7109375" style="2" customWidth="1"/>
    <col min="9" max="9" width="17.28515625" style="2" customWidth="1"/>
    <col min="10" max="16384" width="9.140625" style="2"/>
  </cols>
  <sheetData>
    <row r="1" spans="1:7" s="117" customFormat="1" ht="35.25" customHeight="1" x14ac:dyDescent="0.25">
      <c r="A1" s="160" t="s">
        <v>116</v>
      </c>
      <c r="B1" s="160"/>
      <c r="C1" s="160"/>
      <c r="D1" s="160"/>
      <c r="E1" s="160"/>
      <c r="F1" s="160"/>
      <c r="G1" s="160"/>
    </row>
    <row r="2" spans="1:7" ht="15.75" customHeight="1" x14ac:dyDescent="0.25">
      <c r="A2" s="159"/>
      <c r="B2" s="159"/>
      <c r="C2" s="159"/>
      <c r="D2" s="159"/>
      <c r="E2" s="159"/>
      <c r="F2" s="118"/>
    </row>
    <row r="3" spans="1:7" s="4" customFormat="1" ht="32.25" customHeight="1" x14ac:dyDescent="0.25">
      <c r="A3" s="140" t="s">
        <v>2</v>
      </c>
      <c r="B3" s="122" t="s">
        <v>118</v>
      </c>
      <c r="C3" s="123" t="s">
        <v>119</v>
      </c>
      <c r="D3" s="123" t="s">
        <v>120</v>
      </c>
      <c r="E3" s="123" t="s">
        <v>5</v>
      </c>
      <c r="F3" s="122" t="s">
        <v>121</v>
      </c>
      <c r="G3" s="120" t="s">
        <v>117</v>
      </c>
    </row>
    <row r="4" spans="1:7" s="4" customFormat="1" ht="22.5" customHeight="1" x14ac:dyDescent="0.2">
      <c r="A4" s="161" t="s">
        <v>145</v>
      </c>
      <c r="B4" s="162"/>
      <c r="C4" s="162"/>
      <c r="D4" s="162"/>
      <c r="E4" s="162"/>
      <c r="F4" s="162"/>
      <c r="G4" s="163"/>
    </row>
    <row r="5" spans="1:7" s="4" customFormat="1" ht="286.5" customHeight="1" x14ac:dyDescent="0.2">
      <c r="A5" s="125">
        <v>1</v>
      </c>
      <c r="B5" s="119" t="s">
        <v>135</v>
      </c>
      <c r="C5" s="119" t="s">
        <v>146</v>
      </c>
      <c r="D5" s="119"/>
      <c r="E5" s="119" t="s">
        <v>154</v>
      </c>
      <c r="F5" s="121">
        <v>10</v>
      </c>
      <c r="G5" s="124"/>
    </row>
    <row r="6" spans="1:7" s="4" customFormat="1" ht="210.75" customHeight="1" x14ac:dyDescent="0.2">
      <c r="A6" s="125">
        <v>2</v>
      </c>
      <c r="B6" s="119" t="s">
        <v>136</v>
      </c>
      <c r="C6" s="119" t="s">
        <v>153</v>
      </c>
      <c r="D6" s="119"/>
      <c r="E6" s="119" t="s">
        <v>169</v>
      </c>
      <c r="F6" s="121">
        <v>12</v>
      </c>
      <c r="G6" s="146"/>
    </row>
    <row r="7" spans="1:7" s="4" customFormat="1" ht="278.25" customHeight="1" x14ac:dyDescent="0.2">
      <c r="A7" s="125">
        <v>3</v>
      </c>
      <c r="B7" s="119" t="s">
        <v>136</v>
      </c>
      <c r="C7" s="119" t="s">
        <v>148</v>
      </c>
      <c r="D7" s="119"/>
      <c r="E7" s="119" t="s">
        <v>171</v>
      </c>
      <c r="F7" s="121">
        <v>25</v>
      </c>
      <c r="G7" s="146"/>
    </row>
    <row r="8" spans="1:7" s="4" customFormat="1" ht="208.5" customHeight="1" x14ac:dyDescent="0.25">
      <c r="A8" s="141">
        <v>4</v>
      </c>
      <c r="B8" s="119" t="s">
        <v>137</v>
      </c>
      <c r="C8" s="119" t="s">
        <v>122</v>
      </c>
      <c r="D8" s="119"/>
      <c r="E8" s="119" t="s">
        <v>156</v>
      </c>
      <c r="F8" s="121" t="s">
        <v>157</v>
      </c>
      <c r="G8" s="124"/>
    </row>
    <row r="9" spans="1:7" s="1" customFormat="1" ht="20.25" x14ac:dyDescent="0.3">
      <c r="A9" s="158" t="s">
        <v>143</v>
      </c>
      <c r="B9" s="158"/>
      <c r="C9" s="158"/>
      <c r="D9" s="158"/>
      <c r="E9" s="158"/>
      <c r="F9" s="158"/>
      <c r="G9" s="158"/>
    </row>
    <row r="10" spans="1:7" ht="378.75" customHeight="1" x14ac:dyDescent="0.2">
      <c r="A10" s="126">
        <v>1</v>
      </c>
      <c r="B10" s="136" t="s">
        <v>140</v>
      </c>
      <c r="C10" s="127" t="s">
        <v>123</v>
      </c>
      <c r="D10" s="134"/>
      <c r="E10" s="138" t="s">
        <v>180</v>
      </c>
      <c r="F10" s="128">
        <v>1</v>
      </c>
      <c r="G10" s="144"/>
    </row>
    <row r="11" spans="1:7" ht="388.5" customHeight="1" x14ac:dyDescent="0.2">
      <c r="A11" s="135">
        <v>2</v>
      </c>
      <c r="B11" s="136" t="s">
        <v>141</v>
      </c>
      <c r="C11" s="127" t="s">
        <v>123</v>
      </c>
      <c r="D11" s="134"/>
      <c r="E11" s="138" t="s">
        <v>181</v>
      </c>
      <c r="F11" s="142">
        <v>1</v>
      </c>
      <c r="G11" s="144"/>
    </row>
    <row r="12" spans="1:7" ht="408.75" customHeight="1" x14ac:dyDescent="0.2">
      <c r="A12" s="137">
        <v>3</v>
      </c>
      <c r="B12" s="139" t="s">
        <v>142</v>
      </c>
      <c r="C12" s="135" t="s">
        <v>123</v>
      </c>
      <c r="D12" s="134"/>
      <c r="E12" s="138" t="s">
        <v>182</v>
      </c>
      <c r="F12" s="135">
        <v>1</v>
      </c>
      <c r="G12" s="144"/>
    </row>
    <row r="13" spans="1:7" ht="359.25" customHeight="1" x14ac:dyDescent="0.2">
      <c r="A13" s="145">
        <v>4</v>
      </c>
      <c r="B13" s="139" t="s">
        <v>144</v>
      </c>
      <c r="C13" s="135" t="s">
        <v>123</v>
      </c>
      <c r="D13" s="143"/>
      <c r="E13" s="138" t="s">
        <v>183</v>
      </c>
      <c r="F13" s="27">
        <v>1</v>
      </c>
      <c r="G13" s="144"/>
    </row>
    <row r="14" spans="1:7" ht="15.75" customHeight="1" x14ac:dyDescent="0.2">
      <c r="A14" s="158" t="s">
        <v>147</v>
      </c>
      <c r="B14" s="158"/>
      <c r="C14" s="158"/>
      <c r="D14" s="158"/>
      <c r="E14" s="158"/>
      <c r="F14" s="158"/>
      <c r="G14" s="158"/>
    </row>
    <row r="15" spans="1:7" s="3" customFormat="1" ht="213.75" customHeight="1" x14ac:dyDescent="0.3">
      <c r="A15" s="129">
        <v>1</v>
      </c>
      <c r="B15" s="130" t="s">
        <v>138</v>
      </c>
      <c r="C15" s="127" t="s">
        <v>149</v>
      </c>
      <c r="D15" s="127"/>
      <c r="E15" s="119" t="s">
        <v>152</v>
      </c>
      <c r="F15" s="126" t="s">
        <v>139</v>
      </c>
      <c r="G15" s="146"/>
    </row>
    <row r="16" spans="1:7" ht="15.75" customHeight="1" x14ac:dyDescent="0.2">
      <c r="A16" s="158" t="s">
        <v>150</v>
      </c>
      <c r="B16" s="158"/>
      <c r="C16" s="158"/>
      <c r="D16" s="158"/>
      <c r="E16" s="158"/>
      <c r="F16" s="158"/>
      <c r="G16" s="158"/>
    </row>
    <row r="17" spans="1:8" s="9" customFormat="1" ht="390" x14ac:dyDescent="0.25">
      <c r="A17" s="119">
        <v>1</v>
      </c>
      <c r="B17" s="119" t="s">
        <v>124</v>
      </c>
      <c r="C17" s="119" t="s">
        <v>125</v>
      </c>
      <c r="D17" s="119"/>
      <c r="E17" s="147" t="s">
        <v>184</v>
      </c>
      <c r="F17" s="121">
        <v>1</v>
      </c>
      <c r="G17" s="146"/>
    </row>
    <row r="18" spans="1:8" ht="409.5" x14ac:dyDescent="0.2">
      <c r="A18" s="119">
        <v>2</v>
      </c>
      <c r="B18" s="131" t="s">
        <v>126</v>
      </c>
      <c r="C18" s="119" t="s">
        <v>125</v>
      </c>
      <c r="D18" s="119"/>
      <c r="E18" s="119" t="s">
        <v>184</v>
      </c>
      <c r="F18" s="121">
        <v>1</v>
      </c>
      <c r="G18" s="146"/>
    </row>
    <row r="19" spans="1:8" ht="26.25" customHeight="1" x14ac:dyDescent="0.2">
      <c r="A19" s="158" t="s">
        <v>151</v>
      </c>
      <c r="B19" s="158"/>
      <c r="C19" s="158"/>
      <c r="D19" s="158"/>
      <c r="E19" s="158"/>
      <c r="F19" s="158"/>
      <c r="G19" s="158"/>
    </row>
    <row r="20" spans="1:8" ht="294" customHeight="1" x14ac:dyDescent="0.2">
      <c r="A20" s="125">
        <v>1</v>
      </c>
      <c r="B20" s="119" t="s">
        <v>127</v>
      </c>
      <c r="C20" s="119" t="s">
        <v>128</v>
      </c>
      <c r="D20" s="119"/>
      <c r="E20" s="148" t="s">
        <v>155</v>
      </c>
      <c r="F20" s="132" t="s">
        <v>129</v>
      </c>
      <c r="G20" s="146"/>
    </row>
    <row r="21" spans="1:8" ht="278.25" customHeight="1" x14ac:dyDescent="0.2">
      <c r="A21" s="125">
        <v>2</v>
      </c>
      <c r="B21" s="119" t="s">
        <v>130</v>
      </c>
      <c r="C21" s="119" t="s">
        <v>131</v>
      </c>
      <c r="D21" s="119"/>
      <c r="E21" s="119" t="s">
        <v>160</v>
      </c>
      <c r="F21" s="132" t="s">
        <v>132</v>
      </c>
      <c r="G21" s="146"/>
    </row>
    <row r="22" spans="1:8" ht="297" customHeight="1" x14ac:dyDescent="0.2">
      <c r="A22" s="125">
        <v>3</v>
      </c>
      <c r="B22" s="119" t="s">
        <v>130</v>
      </c>
      <c r="C22" s="119" t="s">
        <v>133</v>
      </c>
      <c r="D22" s="119"/>
      <c r="E22" s="119" t="s">
        <v>158</v>
      </c>
      <c r="F22" s="132" t="s">
        <v>129</v>
      </c>
      <c r="G22" s="146"/>
    </row>
    <row r="23" spans="1:8" ht="236.25" x14ac:dyDescent="0.2">
      <c r="A23" s="125">
        <v>4</v>
      </c>
      <c r="B23" s="119" t="s">
        <v>134</v>
      </c>
      <c r="C23" s="119" t="s">
        <v>131</v>
      </c>
      <c r="D23" s="119"/>
      <c r="E23" s="119" t="s">
        <v>159</v>
      </c>
      <c r="F23" s="132" t="s">
        <v>132</v>
      </c>
      <c r="G23" s="146"/>
      <c r="H23" s="4"/>
    </row>
    <row r="24" spans="1:8" ht="22.5" customHeight="1" thickBot="1" x14ac:dyDescent="0.25">
      <c r="A24" s="156" t="s">
        <v>161</v>
      </c>
      <c r="B24" s="156"/>
      <c r="C24" s="156"/>
      <c r="D24" s="156"/>
      <c r="E24" s="156"/>
      <c r="F24" s="156"/>
      <c r="G24" s="156"/>
    </row>
    <row r="25" spans="1:8" ht="220.5" customHeight="1" thickBot="1" x14ac:dyDescent="0.25">
      <c r="A25" s="149">
        <v>1</v>
      </c>
      <c r="B25" s="157" t="s">
        <v>167</v>
      </c>
      <c r="C25" s="126" t="s">
        <v>168</v>
      </c>
      <c r="D25" s="150"/>
      <c r="E25" s="151" t="s">
        <v>179</v>
      </c>
      <c r="F25" s="126">
        <v>5</v>
      </c>
      <c r="G25" s="144"/>
    </row>
    <row r="26" spans="1:8" ht="221.25" thickBot="1" x14ac:dyDescent="0.25">
      <c r="A26" s="149">
        <v>2</v>
      </c>
      <c r="B26" s="157"/>
      <c r="C26" s="126" t="s">
        <v>162</v>
      </c>
      <c r="D26" s="150"/>
      <c r="E26" s="151" t="s">
        <v>170</v>
      </c>
      <c r="F26" s="126">
        <v>3</v>
      </c>
      <c r="G26" s="144"/>
    </row>
    <row r="27" spans="1:8" ht="236.25" customHeight="1" thickBot="1" x14ac:dyDescent="0.25">
      <c r="A27" s="149">
        <v>3</v>
      </c>
      <c r="B27" s="157"/>
      <c r="C27" s="126" t="s">
        <v>175</v>
      </c>
      <c r="D27" s="150"/>
      <c r="E27" s="151" t="s">
        <v>174</v>
      </c>
      <c r="F27" s="126">
        <v>3</v>
      </c>
      <c r="G27" s="144"/>
    </row>
    <row r="28" spans="1:8" ht="298.5" customHeight="1" thickBot="1" x14ac:dyDescent="0.25">
      <c r="A28" s="149">
        <v>4</v>
      </c>
      <c r="B28" s="157"/>
      <c r="C28" s="126" t="s">
        <v>163</v>
      </c>
      <c r="D28" s="150"/>
      <c r="E28" s="151" t="s">
        <v>176</v>
      </c>
      <c r="F28" s="126">
        <v>1</v>
      </c>
      <c r="G28" s="144"/>
    </row>
    <row r="29" spans="1:8" ht="408.75" customHeight="1" thickBot="1" x14ac:dyDescent="0.25">
      <c r="A29" s="149">
        <v>5</v>
      </c>
      <c r="B29" s="157"/>
      <c r="C29" s="126" t="s">
        <v>164</v>
      </c>
      <c r="D29" s="150"/>
      <c r="E29" s="155" t="s">
        <v>185</v>
      </c>
      <c r="F29" s="126">
        <v>1</v>
      </c>
      <c r="G29" s="144"/>
    </row>
    <row r="30" spans="1:8" ht="213.75" customHeight="1" thickBot="1" x14ac:dyDescent="0.25">
      <c r="A30" s="149">
        <v>6</v>
      </c>
      <c r="B30" s="157"/>
      <c r="C30" s="126" t="s">
        <v>165</v>
      </c>
      <c r="D30" s="150"/>
      <c r="E30" s="151" t="s">
        <v>173</v>
      </c>
      <c r="F30" s="126">
        <v>4</v>
      </c>
      <c r="G30" s="144"/>
    </row>
    <row r="31" spans="1:8" ht="198" customHeight="1" x14ac:dyDescent="0.2">
      <c r="A31" s="149">
        <v>8</v>
      </c>
      <c r="B31" s="157"/>
      <c r="C31" s="164" t="s">
        <v>172</v>
      </c>
      <c r="D31" s="153"/>
      <c r="E31" s="166" t="s">
        <v>187</v>
      </c>
      <c r="F31" s="126">
        <v>1</v>
      </c>
      <c r="G31" s="144"/>
    </row>
    <row r="32" spans="1:8" ht="198" customHeight="1" thickBot="1" x14ac:dyDescent="0.25">
      <c r="A32" s="149"/>
      <c r="B32" s="157"/>
      <c r="C32" s="165"/>
      <c r="D32" s="153"/>
      <c r="E32" s="167"/>
      <c r="F32" s="152"/>
      <c r="G32" s="144"/>
    </row>
    <row r="33" spans="1:7" ht="192" customHeight="1" thickBot="1" x14ac:dyDescent="0.25">
      <c r="A33" s="149">
        <v>9</v>
      </c>
      <c r="B33" s="157"/>
      <c r="C33" s="126" t="s">
        <v>166</v>
      </c>
      <c r="D33" s="150"/>
      <c r="E33" s="151" t="s">
        <v>186</v>
      </c>
      <c r="F33" s="126">
        <v>1</v>
      </c>
      <c r="G33" s="144"/>
    </row>
    <row r="34" spans="1:7" ht="204.75" x14ac:dyDescent="0.2">
      <c r="A34" s="149">
        <v>10</v>
      </c>
      <c r="B34" s="157"/>
      <c r="C34" s="126" t="s">
        <v>177</v>
      </c>
      <c r="D34" s="150"/>
      <c r="E34" s="119" t="s">
        <v>178</v>
      </c>
      <c r="F34" s="126">
        <v>1</v>
      </c>
      <c r="G34" s="144"/>
    </row>
    <row r="35" spans="1:7" x14ac:dyDescent="0.2">
      <c r="D35"/>
    </row>
    <row r="36" spans="1:7" ht="15.75" x14ac:dyDescent="0.25">
      <c r="B36" s="221" t="s">
        <v>188</v>
      </c>
      <c r="C36" s="191"/>
      <c r="D36" s="191"/>
      <c r="E36" s="191"/>
      <c r="F36" s="191"/>
      <c r="G36" s="191"/>
    </row>
    <row r="37" spans="1:7" x14ac:dyDescent="0.2">
      <c r="B37" s="15" t="s">
        <v>189</v>
      </c>
      <c r="D37"/>
    </row>
    <row r="38" spans="1:7" x14ac:dyDescent="0.2">
      <c r="B38" s="15" t="s">
        <v>190</v>
      </c>
      <c r="D38"/>
    </row>
    <row r="39" spans="1:7" x14ac:dyDescent="0.2">
      <c r="B39" s="15" t="s">
        <v>191</v>
      </c>
      <c r="D39"/>
    </row>
    <row r="40" spans="1:7" x14ac:dyDescent="0.2">
      <c r="B40" s="15" t="s">
        <v>192</v>
      </c>
      <c r="D40"/>
    </row>
    <row r="41" spans="1:7" x14ac:dyDescent="0.2">
      <c r="B41" s="15" t="s">
        <v>193</v>
      </c>
      <c r="D41"/>
    </row>
    <row r="42" spans="1:7" x14ac:dyDescent="0.2">
      <c r="B42" s="15" t="s">
        <v>194</v>
      </c>
      <c r="D42" s="154"/>
    </row>
    <row r="43" spans="1:7" x14ac:dyDescent="0.2">
      <c r="D43" s="154"/>
    </row>
    <row r="44" spans="1:7" x14ac:dyDescent="0.2">
      <c r="B44"/>
      <c r="D44" s="154"/>
    </row>
  </sheetData>
  <mergeCells count="12">
    <mergeCell ref="B36:G36"/>
    <mergeCell ref="A24:G24"/>
    <mergeCell ref="B25:B34"/>
    <mergeCell ref="A19:G19"/>
    <mergeCell ref="A2:E2"/>
    <mergeCell ref="A1:G1"/>
    <mergeCell ref="A9:G9"/>
    <mergeCell ref="A4:G4"/>
    <mergeCell ref="A14:G14"/>
    <mergeCell ref="A16:G16"/>
    <mergeCell ref="C31:C32"/>
    <mergeCell ref="E31:E32"/>
  </mergeCells>
  <printOptions horizontalCentered="1"/>
  <pageMargins left="7.874015748031496E-2" right="0.23622047244094491" top="0" bottom="0.15748031496062992" header="0.15748031496062992" footer="0.51181102362204722"/>
  <pageSetup paperSize="9" scale="32" fitToHeight="0" orientation="portrait" r:id="rId1"/>
  <headerFooter alignWithMargins="0"/>
  <drawing r:id="rId2"/>
  <legacyDrawing r:id="rId3"/>
  <oleObjects>
    <mc:AlternateContent xmlns:mc="http://schemas.openxmlformats.org/markup-compatibility/2006">
      <mc:Choice Requires="x14">
        <oleObject progId="Picture.PicObj.1" shapeId="1028" r:id="rId4">
          <objectPr defaultSize="0" autoPict="0" r:id="rId5">
            <anchor moveWithCells="1" sizeWithCells="1">
              <from>
                <xdr:col>3</xdr:col>
                <xdr:colOff>809625</xdr:colOff>
                <xdr:row>9</xdr:row>
                <xdr:rowOff>2419350</xdr:rowOff>
              </from>
              <to>
                <xdr:col>3</xdr:col>
                <xdr:colOff>3143250</xdr:colOff>
                <xdr:row>9</xdr:row>
                <xdr:rowOff>3638550</xdr:rowOff>
              </to>
            </anchor>
          </objectPr>
        </oleObject>
      </mc:Choice>
      <mc:Fallback>
        <oleObject progId="Picture.PicObj.1" shapeId="1028" r:id="rId4"/>
      </mc:Fallback>
    </mc:AlternateContent>
    <mc:AlternateContent xmlns:mc="http://schemas.openxmlformats.org/markup-compatibility/2006">
      <mc:Choice Requires="x14">
        <oleObject progId="Picture.PicObj.1" shapeId="1029" r:id="rId6">
          <objectPr defaultSize="0" autoPict="0" r:id="rId5">
            <anchor moveWithCells="1" sizeWithCells="1">
              <from>
                <xdr:col>3</xdr:col>
                <xdr:colOff>590550</xdr:colOff>
                <xdr:row>10</xdr:row>
                <xdr:rowOff>2619375</xdr:rowOff>
              </from>
              <to>
                <xdr:col>3</xdr:col>
                <xdr:colOff>3171825</xdr:colOff>
                <xdr:row>10</xdr:row>
                <xdr:rowOff>4533900</xdr:rowOff>
              </to>
            </anchor>
          </objectPr>
        </oleObject>
      </mc:Choice>
      <mc:Fallback>
        <oleObject progId="Picture.PicObj.1" shapeId="1029" r:id="rId6"/>
      </mc:Fallback>
    </mc:AlternateContent>
    <mc:AlternateContent xmlns:mc="http://schemas.openxmlformats.org/markup-compatibility/2006">
      <mc:Choice Requires="x14">
        <oleObject progId="Picture.PicObj.1" shapeId="1030" r:id="rId7">
          <objectPr defaultSize="0" autoPict="0" r:id="rId5">
            <anchor moveWithCells="1" sizeWithCells="1">
              <from>
                <xdr:col>3</xdr:col>
                <xdr:colOff>638175</xdr:colOff>
                <xdr:row>11</xdr:row>
                <xdr:rowOff>2895600</xdr:rowOff>
              </from>
              <to>
                <xdr:col>3</xdr:col>
                <xdr:colOff>3228975</xdr:colOff>
                <xdr:row>11</xdr:row>
                <xdr:rowOff>4076700</xdr:rowOff>
              </to>
            </anchor>
          </objectPr>
        </oleObject>
      </mc:Choice>
      <mc:Fallback>
        <oleObject progId="Picture.PicObj.1" shapeId="1030" r:id="rId7"/>
      </mc:Fallback>
    </mc:AlternateContent>
    <mc:AlternateContent xmlns:mc="http://schemas.openxmlformats.org/markup-compatibility/2006">
      <mc:Choice Requires="x14">
        <oleObject progId="Picture.PicObj.1" shapeId="1031" r:id="rId8">
          <objectPr defaultSize="0" autoPict="0" r:id="rId5">
            <anchor moveWithCells="1" sizeWithCells="1">
              <from>
                <xdr:col>3</xdr:col>
                <xdr:colOff>504825</xdr:colOff>
                <xdr:row>16</xdr:row>
                <xdr:rowOff>3028950</xdr:rowOff>
              </from>
              <to>
                <xdr:col>3</xdr:col>
                <xdr:colOff>3095625</xdr:colOff>
                <xdr:row>16</xdr:row>
                <xdr:rowOff>4210050</xdr:rowOff>
              </to>
            </anchor>
          </objectPr>
        </oleObject>
      </mc:Choice>
      <mc:Fallback>
        <oleObject progId="Picture.PicObj.1" shapeId="1031" r:id="rId8"/>
      </mc:Fallback>
    </mc:AlternateContent>
    <mc:AlternateContent xmlns:mc="http://schemas.openxmlformats.org/markup-compatibility/2006">
      <mc:Choice Requires="x14">
        <oleObject progId="Picture.PicObj.1" shapeId="1032" r:id="rId9">
          <objectPr defaultSize="0" autoPict="0" r:id="rId5">
            <anchor moveWithCells="1" sizeWithCells="1">
              <from>
                <xdr:col>3</xdr:col>
                <xdr:colOff>561975</xdr:colOff>
                <xdr:row>17</xdr:row>
                <xdr:rowOff>2695575</xdr:rowOff>
              </from>
              <to>
                <xdr:col>3</xdr:col>
                <xdr:colOff>2895600</xdr:colOff>
                <xdr:row>17</xdr:row>
                <xdr:rowOff>3914775</xdr:rowOff>
              </to>
            </anchor>
          </objectPr>
        </oleObject>
      </mc:Choice>
      <mc:Fallback>
        <oleObject progId="Picture.PicObj.1" shapeId="1032" r:id="rId9"/>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73"/>
  <sheetViews>
    <sheetView view="pageBreakPreview" zoomScale="55" zoomScaleNormal="100" zoomScaleSheetLayoutView="55" workbookViewId="0">
      <pane ySplit="9" topLeftCell="A10" activePane="bottomLeft" state="frozen"/>
      <selection pane="bottomLeft" activeCell="H40" sqref="H40"/>
    </sheetView>
  </sheetViews>
  <sheetFormatPr defaultColWidth="9.140625" defaultRowHeight="15" x14ac:dyDescent="0.2"/>
  <cols>
    <col min="1" max="1" width="6.7109375" style="15" customWidth="1"/>
    <col min="2" max="2" width="24.85546875" style="16" customWidth="1"/>
    <col min="3" max="3" width="47.5703125" style="17" customWidth="1"/>
    <col min="4" max="4" width="61.28515625" style="15" customWidth="1"/>
    <col min="5" max="5" width="8.5703125" style="18" customWidth="1"/>
    <col min="6" max="6" width="14.5703125" style="15" customWidth="1"/>
    <col min="7" max="7" width="23.140625" style="15" hidden="1" customWidth="1"/>
    <col min="8" max="8" width="19.7109375" style="15" customWidth="1"/>
    <col min="9" max="9" width="22.28515625" style="15" customWidth="1"/>
    <col min="10" max="10" width="20.28515625" style="15" hidden="1" customWidth="1"/>
    <col min="11" max="11" width="21.28515625" style="15" hidden="1" customWidth="1"/>
    <col min="12" max="12" width="39.28515625" style="2" customWidth="1"/>
    <col min="13" max="16384" width="9.140625" style="2"/>
  </cols>
  <sheetData>
    <row r="1" spans="1:12" x14ac:dyDescent="0.2">
      <c r="F1" s="15" t="s">
        <v>68</v>
      </c>
      <c r="J1" s="15" t="s">
        <v>68</v>
      </c>
    </row>
    <row r="2" spans="1:12" ht="15.75" x14ac:dyDescent="0.2">
      <c r="C2" s="19"/>
      <c r="D2" s="20"/>
      <c r="F2" s="15" t="s">
        <v>113</v>
      </c>
      <c r="J2" s="15" t="s">
        <v>69</v>
      </c>
    </row>
    <row r="3" spans="1:12" ht="18" x14ac:dyDescent="0.2">
      <c r="C3" s="54" t="s">
        <v>82</v>
      </c>
      <c r="D3" s="20"/>
      <c r="F3" s="15" t="s">
        <v>115</v>
      </c>
      <c r="J3" s="15" t="s">
        <v>70</v>
      </c>
    </row>
    <row r="4" spans="1:12" x14ac:dyDescent="0.2">
      <c r="F4" s="15" t="s">
        <v>114</v>
      </c>
    </row>
    <row r="5" spans="1:12" s="53" customFormat="1" ht="19.5" customHeight="1" x14ac:dyDescent="0.25">
      <c r="A5" s="52"/>
      <c r="B5" s="55"/>
      <c r="C5" s="56"/>
      <c r="D5" s="179"/>
      <c r="E5" s="179"/>
      <c r="F5" s="179"/>
    </row>
    <row r="6" spans="1:12" ht="21.75" customHeight="1" x14ac:dyDescent="0.25">
      <c r="A6" s="21" t="s">
        <v>83</v>
      </c>
    </row>
    <row r="7" spans="1:12" ht="21.75" customHeight="1" x14ac:dyDescent="0.25">
      <c r="A7" s="21" t="s">
        <v>84</v>
      </c>
    </row>
    <row r="8" spans="1:12" x14ac:dyDescent="0.2">
      <c r="A8" s="191"/>
      <c r="B8" s="191"/>
      <c r="C8" s="191"/>
      <c r="D8" s="191"/>
      <c r="K8" s="15">
        <v>1.2269938656357</v>
      </c>
    </row>
    <row r="9" spans="1:12" s="4" customFormat="1" ht="30" x14ac:dyDescent="0.2">
      <c r="A9" s="25" t="s">
        <v>2</v>
      </c>
      <c r="B9" s="26" t="s">
        <v>3</v>
      </c>
      <c r="C9" s="26" t="s">
        <v>4</v>
      </c>
      <c r="D9" s="26" t="s">
        <v>5</v>
      </c>
      <c r="E9" s="25" t="s">
        <v>6</v>
      </c>
      <c r="F9" s="26" t="s">
        <v>7</v>
      </c>
      <c r="G9" s="25" t="s">
        <v>56</v>
      </c>
      <c r="H9" s="25" t="s">
        <v>110</v>
      </c>
      <c r="I9" s="25" t="s">
        <v>71</v>
      </c>
      <c r="J9" s="25" t="s">
        <v>67</v>
      </c>
      <c r="K9" s="25" t="s">
        <v>72</v>
      </c>
    </row>
    <row r="10" spans="1:12" s="4" customFormat="1" ht="15.75" x14ac:dyDescent="0.2">
      <c r="A10" s="168" t="s">
        <v>8</v>
      </c>
      <c r="B10" s="168"/>
      <c r="C10" s="168"/>
      <c r="D10" s="168"/>
      <c r="E10" s="168"/>
      <c r="F10" s="168"/>
      <c r="G10" s="168"/>
      <c r="H10" s="168"/>
      <c r="I10" s="168"/>
      <c r="J10" s="169"/>
      <c r="K10" s="169"/>
    </row>
    <row r="11" spans="1:12" s="4" customFormat="1" ht="24.75" customHeight="1" x14ac:dyDescent="0.2">
      <c r="A11" s="170" t="s">
        <v>45</v>
      </c>
      <c r="B11" s="170"/>
      <c r="C11" s="170"/>
      <c r="D11" s="170"/>
      <c r="E11" s="170"/>
      <c r="F11" s="170"/>
      <c r="G11" s="170"/>
      <c r="H11" s="170"/>
      <c r="I11" s="170"/>
      <c r="J11" s="171"/>
      <c r="K11" s="171"/>
    </row>
    <row r="12" spans="1:12" s="4" customFormat="1" ht="54.75" customHeight="1" x14ac:dyDescent="0.2">
      <c r="A12" s="10">
        <f t="shared" ref="A12:A18" si="0">ROW(12:12)-11</f>
        <v>1</v>
      </c>
      <c r="B12" s="10" t="s">
        <v>9</v>
      </c>
      <c r="C12" s="10"/>
      <c r="D12" s="10" t="s">
        <v>46</v>
      </c>
      <c r="E12" s="27" t="s">
        <v>10</v>
      </c>
      <c r="F12" s="57">
        <v>6</v>
      </c>
      <c r="G12" s="28">
        <v>5352.95</v>
      </c>
      <c r="H12" s="28">
        <f>G12/$K$8</f>
        <v>4362.6542478487945</v>
      </c>
      <c r="I12" s="28">
        <v>26175.9</v>
      </c>
      <c r="J12" s="29">
        <v>0.2</v>
      </c>
      <c r="K12" s="28" t="e">
        <f>I12*#REF!</f>
        <v>#REF!</v>
      </c>
      <c r="L12" s="5"/>
    </row>
    <row r="13" spans="1:12" s="4" customFormat="1" ht="121.9" customHeight="1" x14ac:dyDescent="0.2">
      <c r="A13" s="10">
        <f t="shared" si="0"/>
        <v>2</v>
      </c>
      <c r="B13" s="10" t="s">
        <v>11</v>
      </c>
      <c r="C13" s="10"/>
      <c r="D13" s="30" t="s">
        <v>40</v>
      </c>
      <c r="E13" s="27" t="s">
        <v>10</v>
      </c>
      <c r="F13" s="57">
        <v>125</v>
      </c>
      <c r="G13" s="28">
        <v>5888.23</v>
      </c>
      <c r="H13" s="28">
        <v>4798.8999999999996</v>
      </c>
      <c r="I13" s="28">
        <f t="shared" ref="I13:I18" si="1">F13*H13</f>
        <v>599862.5</v>
      </c>
      <c r="J13" s="29">
        <v>0.2</v>
      </c>
      <c r="K13" s="28" t="e">
        <f>I13*#REF!</f>
        <v>#REF!</v>
      </c>
      <c r="L13" s="5"/>
    </row>
    <row r="14" spans="1:12" s="4" customFormat="1" ht="84" customHeight="1" x14ac:dyDescent="0.2">
      <c r="A14" s="10">
        <f t="shared" si="0"/>
        <v>3</v>
      </c>
      <c r="B14" s="10" t="s">
        <v>13</v>
      </c>
      <c r="C14" s="10"/>
      <c r="D14" s="10" t="s">
        <v>61</v>
      </c>
      <c r="E14" s="27" t="s">
        <v>12</v>
      </c>
      <c r="F14" s="57">
        <v>164</v>
      </c>
      <c r="G14" s="28">
        <v>2416.9299999999998</v>
      </c>
      <c r="H14" s="28">
        <v>1969.8</v>
      </c>
      <c r="I14" s="28">
        <f t="shared" si="1"/>
        <v>323047.2</v>
      </c>
      <c r="J14" s="29">
        <v>0.2</v>
      </c>
      <c r="K14" s="28" t="e">
        <f>I14*#REF!</f>
        <v>#REF!</v>
      </c>
      <c r="L14" s="5"/>
    </row>
    <row r="15" spans="1:12" s="4" customFormat="1" ht="75" x14ac:dyDescent="0.2">
      <c r="A15" s="10">
        <f t="shared" si="0"/>
        <v>4</v>
      </c>
      <c r="B15" s="10" t="s">
        <v>16</v>
      </c>
      <c r="C15" s="10"/>
      <c r="D15" s="10" t="s">
        <v>41</v>
      </c>
      <c r="E15" s="27" t="s">
        <v>17</v>
      </c>
      <c r="F15" s="57">
        <v>24</v>
      </c>
      <c r="G15" s="28">
        <v>3211.76</v>
      </c>
      <c r="H15" s="28">
        <v>2617.58</v>
      </c>
      <c r="I15" s="28">
        <f t="shared" si="1"/>
        <v>62821.919999999998</v>
      </c>
      <c r="J15" s="29">
        <v>0.2</v>
      </c>
      <c r="K15" s="28" t="e">
        <f>I15*#REF!</f>
        <v>#REF!</v>
      </c>
      <c r="L15" s="5"/>
    </row>
    <row r="16" spans="1:12" s="4" customFormat="1" ht="122.25" x14ac:dyDescent="0.2">
      <c r="A16" s="10">
        <f t="shared" si="0"/>
        <v>5</v>
      </c>
      <c r="B16" s="10" t="s">
        <v>18</v>
      </c>
      <c r="C16" s="10"/>
      <c r="D16" s="10" t="s">
        <v>73</v>
      </c>
      <c r="E16" s="27" t="s">
        <v>12</v>
      </c>
      <c r="F16" s="57">
        <v>29</v>
      </c>
      <c r="G16" s="28">
        <v>4055.26</v>
      </c>
      <c r="H16" s="28">
        <v>3305.03</v>
      </c>
      <c r="I16" s="28">
        <f t="shared" si="1"/>
        <v>95845.87000000001</v>
      </c>
      <c r="J16" s="29">
        <v>0.2</v>
      </c>
      <c r="K16" s="28" t="e">
        <f>I16*#REF!</f>
        <v>#REF!</v>
      </c>
      <c r="L16" s="5"/>
    </row>
    <row r="17" spans="1:15" s="4" customFormat="1" ht="96" customHeight="1" x14ac:dyDescent="0.2">
      <c r="A17" s="10">
        <f t="shared" si="0"/>
        <v>6</v>
      </c>
      <c r="B17" s="10" t="s">
        <v>19</v>
      </c>
      <c r="C17" s="10"/>
      <c r="D17" s="10" t="s">
        <v>20</v>
      </c>
      <c r="E17" s="27" t="s">
        <v>12</v>
      </c>
      <c r="F17" s="57">
        <v>50</v>
      </c>
      <c r="G17" s="28">
        <v>859.71</v>
      </c>
      <c r="H17" s="28">
        <v>700.66</v>
      </c>
      <c r="I17" s="28">
        <f t="shared" si="1"/>
        <v>35033</v>
      </c>
      <c r="J17" s="29">
        <v>0.2</v>
      </c>
      <c r="K17" s="28" t="e">
        <f>I17*#REF!</f>
        <v>#REF!</v>
      </c>
      <c r="L17" s="172"/>
      <c r="M17" s="173"/>
      <c r="N17" s="173"/>
    </row>
    <row r="18" spans="1:15" s="4" customFormat="1" ht="72.75" customHeight="1" x14ac:dyDescent="0.2">
      <c r="A18" s="10">
        <f t="shared" si="0"/>
        <v>7</v>
      </c>
      <c r="B18" s="10" t="s">
        <v>21</v>
      </c>
      <c r="C18" s="10"/>
      <c r="D18" s="10" t="s">
        <v>74</v>
      </c>
      <c r="E18" s="27" t="s">
        <v>12</v>
      </c>
      <c r="F18" s="57">
        <v>13</v>
      </c>
      <c r="G18" s="28">
        <v>4282.3500000000004</v>
      </c>
      <c r="H18" s="28">
        <v>3490.11</v>
      </c>
      <c r="I18" s="28">
        <f t="shared" si="1"/>
        <v>45371.43</v>
      </c>
      <c r="J18" s="29">
        <v>0.2</v>
      </c>
      <c r="K18" s="28" t="e">
        <f>I18*#REF!</f>
        <v>#REF!</v>
      </c>
      <c r="L18" s="5"/>
    </row>
    <row r="19" spans="1:15" s="7" customFormat="1" ht="21" customHeight="1" x14ac:dyDescent="0.2">
      <c r="A19" s="174" t="s">
        <v>22</v>
      </c>
      <c r="B19" s="174"/>
      <c r="C19" s="174"/>
      <c r="D19" s="174"/>
      <c r="E19" s="31"/>
      <c r="F19" s="31"/>
      <c r="G19" s="31"/>
      <c r="H19" s="31"/>
      <c r="I19" s="32">
        <f>SUM(I12:I18)</f>
        <v>1188157.82</v>
      </c>
      <c r="J19" s="33"/>
      <c r="K19" s="34" t="e">
        <f>SUM(K12:K18)</f>
        <v>#REF!</v>
      </c>
      <c r="L19" s="6"/>
    </row>
    <row r="20" spans="1:15" s="4" customFormat="1" ht="24.75" customHeight="1" x14ac:dyDescent="0.2">
      <c r="A20" s="170" t="s">
        <v>51</v>
      </c>
      <c r="B20" s="170"/>
      <c r="C20" s="170"/>
      <c r="D20" s="170"/>
      <c r="E20" s="170"/>
      <c r="F20" s="170"/>
      <c r="G20" s="170"/>
      <c r="H20" s="170"/>
      <c r="I20" s="170"/>
      <c r="J20" s="171"/>
      <c r="K20" s="171"/>
      <c r="L20" s="5"/>
    </row>
    <row r="21" spans="1:15" s="4" customFormat="1" ht="116.25" customHeight="1" x14ac:dyDescent="0.2">
      <c r="A21" s="10">
        <f t="shared" ref="A21:A34" si="2">ROW(21:21)-13</f>
        <v>8</v>
      </c>
      <c r="B21" s="10" t="s">
        <v>14</v>
      </c>
      <c r="C21" s="10"/>
      <c r="D21" s="10" t="s">
        <v>48</v>
      </c>
      <c r="E21" s="27" t="s">
        <v>15</v>
      </c>
      <c r="F21" s="57">
        <v>4</v>
      </c>
      <c r="G21" s="28">
        <v>37470.589999999997</v>
      </c>
      <c r="H21" s="28">
        <v>30538.5</v>
      </c>
      <c r="I21" s="28">
        <f>F21*H21</f>
        <v>122154</v>
      </c>
      <c r="J21" s="29">
        <v>0.2</v>
      </c>
      <c r="K21" s="28" t="e">
        <f>I21*#REF!</f>
        <v>#REF!</v>
      </c>
      <c r="L21" s="5"/>
    </row>
    <row r="22" spans="1:15" s="4" customFormat="1" ht="146.25" customHeight="1" x14ac:dyDescent="0.2">
      <c r="A22" s="10">
        <f t="shared" si="2"/>
        <v>9</v>
      </c>
      <c r="B22" s="10" t="s">
        <v>23</v>
      </c>
      <c r="C22" s="10"/>
      <c r="D22" s="10" t="s">
        <v>24</v>
      </c>
      <c r="E22" s="27" t="s">
        <v>10</v>
      </c>
      <c r="F22" s="57">
        <v>8</v>
      </c>
      <c r="G22" s="28">
        <v>1881.64</v>
      </c>
      <c r="H22" s="28">
        <v>1533.54</v>
      </c>
      <c r="I22" s="28">
        <f t="shared" ref="I22:I28" si="3">F22*H22</f>
        <v>12268.32</v>
      </c>
      <c r="J22" s="29">
        <v>0.2</v>
      </c>
      <c r="K22" s="28" t="e">
        <f>I22*#REF!</f>
        <v>#REF!</v>
      </c>
      <c r="L22" s="5"/>
    </row>
    <row r="23" spans="1:15" s="4" customFormat="1" ht="93.75" customHeight="1" x14ac:dyDescent="0.2">
      <c r="A23" s="10">
        <f t="shared" si="2"/>
        <v>10</v>
      </c>
      <c r="B23" s="10" t="s">
        <v>25</v>
      </c>
      <c r="C23" s="10"/>
      <c r="D23" s="10" t="s">
        <v>49</v>
      </c>
      <c r="E23" s="27" t="s">
        <v>15</v>
      </c>
      <c r="F23" s="57">
        <v>8</v>
      </c>
      <c r="G23" s="28">
        <v>9635.2900000000009</v>
      </c>
      <c r="H23" s="28">
        <v>7852.75</v>
      </c>
      <c r="I23" s="28">
        <f t="shared" si="3"/>
        <v>62822</v>
      </c>
      <c r="J23" s="29">
        <v>0.2</v>
      </c>
      <c r="K23" s="28" t="e">
        <f>I23*#REF!</f>
        <v>#REF!</v>
      </c>
      <c r="L23" s="5"/>
    </row>
    <row r="24" spans="1:15" s="4" customFormat="1" ht="133.5" customHeight="1" x14ac:dyDescent="0.2">
      <c r="A24" s="10">
        <f t="shared" si="2"/>
        <v>11</v>
      </c>
      <c r="B24" s="10" t="s">
        <v>26</v>
      </c>
      <c r="C24" s="10"/>
      <c r="D24" s="10" t="s">
        <v>75</v>
      </c>
      <c r="E24" s="27" t="s">
        <v>15</v>
      </c>
      <c r="F24" s="57">
        <v>1</v>
      </c>
      <c r="G24" s="28">
        <v>29441.18</v>
      </c>
      <c r="H24" s="28">
        <v>23994.54</v>
      </c>
      <c r="I24" s="28">
        <f t="shared" si="3"/>
        <v>23994.54</v>
      </c>
      <c r="J24" s="29">
        <v>0.2</v>
      </c>
      <c r="K24" s="28" t="e">
        <f>I24*#REF!</f>
        <v>#REF!</v>
      </c>
      <c r="L24" s="5"/>
    </row>
    <row r="25" spans="1:15" s="4" customFormat="1" ht="81.75" customHeight="1" x14ac:dyDescent="0.2">
      <c r="A25" s="10">
        <f t="shared" si="2"/>
        <v>12</v>
      </c>
      <c r="B25" s="10" t="s">
        <v>27</v>
      </c>
      <c r="C25" s="10"/>
      <c r="D25" s="10" t="s">
        <v>76</v>
      </c>
      <c r="E25" s="27" t="s">
        <v>15</v>
      </c>
      <c r="F25" s="57">
        <v>7</v>
      </c>
      <c r="G25" s="28">
        <v>6423.53</v>
      </c>
      <c r="H25" s="28">
        <v>5235.17</v>
      </c>
      <c r="I25" s="28">
        <f t="shared" si="3"/>
        <v>36646.19</v>
      </c>
      <c r="J25" s="29">
        <v>0.2</v>
      </c>
      <c r="K25" s="28" t="e">
        <f>I25*#REF!</f>
        <v>#REF!</v>
      </c>
      <c r="L25" s="5"/>
    </row>
    <row r="26" spans="1:15" s="4" customFormat="1" ht="81.75" customHeight="1" x14ac:dyDescent="0.2">
      <c r="A26" s="10">
        <f t="shared" si="2"/>
        <v>13</v>
      </c>
      <c r="B26" s="10" t="s">
        <v>28</v>
      </c>
      <c r="C26" s="10"/>
      <c r="D26" s="10" t="s">
        <v>58</v>
      </c>
      <c r="E26" s="27" t="s">
        <v>10</v>
      </c>
      <c r="F26" s="57">
        <v>460</v>
      </c>
      <c r="G26" s="28">
        <v>1346.34</v>
      </c>
      <c r="H26" s="28">
        <v>1097.27</v>
      </c>
      <c r="I26" s="28">
        <f t="shared" si="3"/>
        <v>504744.2</v>
      </c>
      <c r="J26" s="29">
        <v>0.2</v>
      </c>
      <c r="K26" s="28" t="e">
        <f>I26*#REF!</f>
        <v>#REF!</v>
      </c>
      <c r="L26" s="5"/>
    </row>
    <row r="27" spans="1:15" s="4" customFormat="1" ht="110.25" customHeight="1" x14ac:dyDescent="0.2">
      <c r="A27" s="10">
        <f t="shared" si="2"/>
        <v>14</v>
      </c>
      <c r="B27" s="10" t="s">
        <v>29</v>
      </c>
      <c r="C27" s="10"/>
      <c r="D27" s="10" t="s">
        <v>57</v>
      </c>
      <c r="E27" s="27" t="s">
        <v>15</v>
      </c>
      <c r="F27" s="57">
        <v>20</v>
      </c>
      <c r="G27" s="28">
        <v>13523.25</v>
      </c>
      <c r="H27" s="28">
        <v>11021.44</v>
      </c>
      <c r="I27" s="28">
        <f t="shared" si="3"/>
        <v>220428.80000000002</v>
      </c>
      <c r="J27" s="29">
        <v>0.2</v>
      </c>
      <c r="K27" s="28" t="e">
        <f>I27*#REF!</f>
        <v>#REF!</v>
      </c>
      <c r="L27" s="5"/>
    </row>
    <row r="28" spans="1:15" s="4" customFormat="1" ht="90.75" customHeight="1" x14ac:dyDescent="0.2">
      <c r="A28" s="10">
        <f t="shared" si="2"/>
        <v>15</v>
      </c>
      <c r="B28" s="10" t="s">
        <v>9</v>
      </c>
      <c r="C28" s="10"/>
      <c r="D28" s="10" t="s">
        <v>52</v>
      </c>
      <c r="E28" s="27" t="s">
        <v>10</v>
      </c>
      <c r="F28" s="57">
        <v>22.2</v>
      </c>
      <c r="G28" s="28">
        <v>6185.38</v>
      </c>
      <c r="H28" s="28">
        <v>5041.08</v>
      </c>
      <c r="I28" s="28">
        <f t="shared" si="3"/>
        <v>111911.976</v>
      </c>
      <c r="J28" s="29">
        <v>0.2</v>
      </c>
      <c r="K28" s="28" t="e">
        <f>I28*#REF!</f>
        <v>#REF!</v>
      </c>
      <c r="L28" s="172"/>
      <c r="M28" s="175"/>
      <c r="N28" s="175"/>
      <c r="O28" s="175"/>
    </row>
    <row r="29" spans="1:15" s="4" customFormat="1" ht="105" customHeight="1" x14ac:dyDescent="0.2">
      <c r="A29" s="10">
        <f t="shared" si="2"/>
        <v>16</v>
      </c>
      <c r="B29" s="10" t="s">
        <v>9</v>
      </c>
      <c r="C29" s="10"/>
      <c r="D29" s="10" t="s">
        <v>77</v>
      </c>
      <c r="E29" s="27" t="s">
        <v>10</v>
      </c>
      <c r="F29" s="57">
        <v>109</v>
      </c>
      <c r="G29" s="28">
        <v>6185.38</v>
      </c>
      <c r="H29" s="28">
        <v>5041.08</v>
      </c>
      <c r="I29" s="28">
        <f t="shared" ref="I29:I34" si="4">F29*H29</f>
        <v>549477.72</v>
      </c>
      <c r="J29" s="29">
        <v>0.2</v>
      </c>
      <c r="K29" s="28" t="e">
        <f>I29*#REF!</f>
        <v>#REF!</v>
      </c>
      <c r="L29" s="172"/>
      <c r="M29" s="175"/>
      <c r="N29" s="175"/>
      <c r="O29" s="175"/>
    </row>
    <row r="30" spans="1:15" s="4" customFormat="1" ht="79.5" customHeight="1" x14ac:dyDescent="0.2">
      <c r="A30" s="10">
        <f t="shared" si="2"/>
        <v>17</v>
      </c>
      <c r="B30" s="10" t="s">
        <v>19</v>
      </c>
      <c r="C30" s="10"/>
      <c r="D30" s="10" t="s">
        <v>30</v>
      </c>
      <c r="E30" s="27" t="s">
        <v>12</v>
      </c>
      <c r="F30" s="57">
        <v>88</v>
      </c>
      <c r="G30" s="28">
        <v>859.7</v>
      </c>
      <c r="H30" s="28">
        <v>700.65</v>
      </c>
      <c r="I30" s="28">
        <f t="shared" si="4"/>
        <v>61657.2</v>
      </c>
      <c r="J30" s="29">
        <v>0.2</v>
      </c>
      <c r="K30" s="28" t="e">
        <f>I30*#REF!</f>
        <v>#REF!</v>
      </c>
      <c r="L30" s="14"/>
    </row>
    <row r="31" spans="1:15" s="4" customFormat="1" ht="78" customHeight="1" x14ac:dyDescent="0.2">
      <c r="A31" s="10">
        <f t="shared" si="2"/>
        <v>18</v>
      </c>
      <c r="B31" s="10" t="s">
        <v>16</v>
      </c>
      <c r="C31" s="10"/>
      <c r="D31" s="10" t="s">
        <v>59</v>
      </c>
      <c r="E31" s="27" t="s">
        <v>17</v>
      </c>
      <c r="F31" s="57">
        <v>181</v>
      </c>
      <c r="G31" s="28">
        <v>3211.76</v>
      </c>
      <c r="H31" s="28">
        <v>2617.58</v>
      </c>
      <c r="I31" s="28">
        <f t="shared" si="4"/>
        <v>473781.98</v>
      </c>
      <c r="J31" s="29">
        <v>0.2</v>
      </c>
      <c r="K31" s="28" t="e">
        <f>I31*#REF!</f>
        <v>#REF!</v>
      </c>
      <c r="L31" s="13"/>
    </row>
    <row r="32" spans="1:15" s="4" customFormat="1" ht="117" customHeight="1" x14ac:dyDescent="0.2">
      <c r="A32" s="10">
        <f t="shared" si="2"/>
        <v>19</v>
      </c>
      <c r="B32" s="10" t="s">
        <v>31</v>
      </c>
      <c r="C32" s="10"/>
      <c r="D32" s="10" t="s">
        <v>32</v>
      </c>
      <c r="E32" s="27" t="s">
        <v>15</v>
      </c>
      <c r="F32" s="57">
        <v>4</v>
      </c>
      <c r="G32" s="28">
        <v>32117.599999999999</v>
      </c>
      <c r="H32" s="28">
        <v>26175.82</v>
      </c>
      <c r="I32" s="28">
        <f t="shared" si="4"/>
        <v>104703.28</v>
      </c>
      <c r="J32" s="29">
        <v>0.2</v>
      </c>
      <c r="K32" s="28" t="e">
        <f>I32*#REF!</f>
        <v>#REF!</v>
      </c>
      <c r="L32" s="5"/>
    </row>
    <row r="33" spans="1:12" s="4" customFormat="1" ht="87" customHeight="1" x14ac:dyDescent="0.2">
      <c r="A33" s="10">
        <f t="shared" si="2"/>
        <v>20</v>
      </c>
      <c r="B33" s="10" t="s">
        <v>33</v>
      </c>
      <c r="C33" s="10"/>
      <c r="D33" s="10" t="s">
        <v>53</v>
      </c>
      <c r="E33" s="27" t="s">
        <v>10</v>
      </c>
      <c r="F33" s="57">
        <v>104</v>
      </c>
      <c r="G33" s="28">
        <v>4558.1099999999997</v>
      </c>
      <c r="H33" s="28">
        <v>3714.86</v>
      </c>
      <c r="I33" s="28">
        <f t="shared" si="4"/>
        <v>386345.44</v>
      </c>
      <c r="J33" s="29">
        <v>0.2</v>
      </c>
      <c r="K33" s="28" t="e">
        <f>I33*#REF!</f>
        <v>#REF!</v>
      </c>
      <c r="L33" s="13"/>
    </row>
    <row r="34" spans="1:12" s="4" customFormat="1" ht="75" customHeight="1" x14ac:dyDescent="0.2">
      <c r="A34" s="10">
        <f t="shared" si="2"/>
        <v>21</v>
      </c>
      <c r="B34" s="10" t="s">
        <v>34</v>
      </c>
      <c r="C34" s="10"/>
      <c r="D34" s="10" t="s">
        <v>78</v>
      </c>
      <c r="E34" s="27" t="s">
        <v>10</v>
      </c>
      <c r="F34" s="57">
        <v>11.5</v>
      </c>
      <c r="G34" s="28">
        <v>14452.9</v>
      </c>
      <c r="H34" s="28">
        <v>11779.1</v>
      </c>
      <c r="I34" s="28">
        <f t="shared" si="4"/>
        <v>135459.65</v>
      </c>
      <c r="J34" s="29">
        <v>0.2</v>
      </c>
      <c r="K34" s="28" t="e">
        <f>I34*#REF!</f>
        <v>#REF!</v>
      </c>
      <c r="L34" s="5"/>
    </row>
    <row r="35" spans="1:12" s="7" customFormat="1" ht="22.15" customHeight="1" x14ac:dyDescent="0.2">
      <c r="A35" s="176" t="s">
        <v>22</v>
      </c>
      <c r="B35" s="177"/>
      <c r="C35" s="177"/>
      <c r="D35" s="178"/>
      <c r="E35" s="31"/>
      <c r="F35" s="31"/>
      <c r="G35" s="31"/>
      <c r="H35" s="31"/>
      <c r="I35" s="32">
        <f>SUM(I21:I34)</f>
        <v>2806395.2959999996</v>
      </c>
      <c r="J35" s="31"/>
      <c r="K35" s="34" t="e">
        <f>SUM(K21:K34)</f>
        <v>#REF!</v>
      </c>
      <c r="L35" s="6"/>
    </row>
    <row r="36" spans="1:12" s="7" customFormat="1" ht="22.15" customHeight="1" x14ac:dyDescent="0.2">
      <c r="A36" s="170" t="s">
        <v>43</v>
      </c>
      <c r="B36" s="170"/>
      <c r="C36" s="170"/>
      <c r="D36" s="170"/>
      <c r="E36" s="170"/>
      <c r="F36" s="170"/>
      <c r="G36" s="170"/>
      <c r="H36" s="170"/>
      <c r="I36" s="170"/>
      <c r="J36" s="171"/>
      <c r="K36" s="171"/>
      <c r="L36" s="6"/>
    </row>
    <row r="37" spans="1:12" s="7" customFormat="1" ht="148.5" customHeight="1" x14ac:dyDescent="0.2">
      <c r="A37" s="10">
        <v>22</v>
      </c>
      <c r="B37" s="10" t="s">
        <v>44</v>
      </c>
      <c r="C37" s="10"/>
      <c r="D37" s="10" t="s">
        <v>47</v>
      </c>
      <c r="E37" s="27" t="s">
        <v>42</v>
      </c>
      <c r="F37" s="28">
        <v>1</v>
      </c>
      <c r="G37" s="28">
        <v>200425.5</v>
      </c>
      <c r="H37" s="28">
        <v>163346.62</v>
      </c>
      <c r="I37" s="28">
        <f>F37*H37</f>
        <v>163346.62</v>
      </c>
      <c r="J37" s="29">
        <v>0.2</v>
      </c>
      <c r="K37" s="28" t="e">
        <f>I37*#REF!</f>
        <v>#REF!</v>
      </c>
      <c r="L37" s="6"/>
    </row>
    <row r="38" spans="1:12" s="7" customFormat="1" ht="20.25" customHeight="1" x14ac:dyDescent="0.2">
      <c r="A38" s="176" t="s">
        <v>22</v>
      </c>
      <c r="B38" s="177"/>
      <c r="C38" s="177"/>
      <c r="D38" s="177"/>
      <c r="E38" s="31"/>
      <c r="F38" s="31"/>
      <c r="G38" s="31"/>
      <c r="H38" s="31"/>
      <c r="I38" s="32">
        <f>SUM(I37)</f>
        <v>163346.62</v>
      </c>
      <c r="J38" s="31"/>
      <c r="K38" s="34" t="e">
        <f>SUM(K37)</f>
        <v>#REF!</v>
      </c>
      <c r="L38" s="6"/>
    </row>
    <row r="39" spans="1:12" s="4" customFormat="1" ht="24.75" customHeight="1" x14ac:dyDescent="0.2">
      <c r="A39" s="170" t="s">
        <v>35</v>
      </c>
      <c r="B39" s="170"/>
      <c r="C39" s="170"/>
      <c r="D39" s="170"/>
      <c r="E39" s="170"/>
      <c r="F39" s="170"/>
      <c r="G39" s="170"/>
      <c r="H39" s="170"/>
      <c r="I39" s="170"/>
      <c r="J39" s="171"/>
      <c r="K39" s="171"/>
      <c r="L39" s="5"/>
    </row>
    <row r="40" spans="1:12" s="4" customFormat="1" ht="153.75" customHeight="1" x14ac:dyDescent="0.2">
      <c r="A40" s="10">
        <v>23</v>
      </c>
      <c r="B40" s="10" t="s">
        <v>36</v>
      </c>
      <c r="C40" s="10"/>
      <c r="D40" s="10" t="s">
        <v>79</v>
      </c>
      <c r="E40" s="27" t="s">
        <v>15</v>
      </c>
      <c r="F40" s="28">
        <v>1</v>
      </c>
      <c r="G40" s="28">
        <v>823529.41</v>
      </c>
      <c r="H40" s="28">
        <v>671175.82</v>
      </c>
      <c r="I40" s="28">
        <f>F40*H40</f>
        <v>671175.82</v>
      </c>
      <c r="J40" s="29">
        <v>0.2</v>
      </c>
      <c r="K40" s="28" t="e">
        <f>I40*#REF!</f>
        <v>#REF!</v>
      </c>
      <c r="L40" s="5"/>
    </row>
    <row r="41" spans="1:12" s="4" customFormat="1" ht="101.25" customHeight="1" x14ac:dyDescent="0.2">
      <c r="A41" s="10">
        <v>24</v>
      </c>
      <c r="B41" s="10" t="s">
        <v>37</v>
      </c>
      <c r="C41" s="10"/>
      <c r="D41" s="10" t="s">
        <v>38</v>
      </c>
      <c r="E41" s="27" t="s">
        <v>15</v>
      </c>
      <c r="F41" s="28">
        <v>2</v>
      </c>
      <c r="G41" s="28">
        <v>32117.65</v>
      </c>
      <c r="H41" s="28">
        <v>26175.86</v>
      </c>
      <c r="I41" s="28">
        <f>F41*H41</f>
        <v>52351.72</v>
      </c>
      <c r="J41" s="29">
        <v>0.2</v>
      </c>
      <c r="K41" s="28" t="e">
        <f>I41*#REF!</f>
        <v>#REF!</v>
      </c>
      <c r="L41" s="5"/>
    </row>
    <row r="42" spans="1:12" s="4" customFormat="1" ht="116.25" customHeight="1" x14ac:dyDescent="0.2">
      <c r="A42" s="10">
        <v>25</v>
      </c>
      <c r="B42" s="10" t="s">
        <v>65</v>
      </c>
      <c r="C42" s="10"/>
      <c r="D42" s="10"/>
      <c r="E42" s="27" t="s">
        <v>15</v>
      </c>
      <c r="F42" s="28">
        <v>1</v>
      </c>
      <c r="G42" s="28">
        <v>620042</v>
      </c>
      <c r="H42" s="28">
        <v>505337.47</v>
      </c>
      <c r="I42" s="28">
        <f>F42*H42</f>
        <v>505337.47</v>
      </c>
      <c r="J42" s="29">
        <v>0.2</v>
      </c>
      <c r="K42" s="28" t="e">
        <f>I42*#REF!</f>
        <v>#REF!</v>
      </c>
      <c r="L42" s="5"/>
    </row>
    <row r="43" spans="1:12" s="7" customFormat="1" ht="19.899999999999999" customHeight="1" x14ac:dyDescent="0.2">
      <c r="A43" s="176" t="s">
        <v>22</v>
      </c>
      <c r="B43" s="177"/>
      <c r="C43" s="177"/>
      <c r="D43" s="177"/>
      <c r="E43" s="31"/>
      <c r="F43" s="31"/>
      <c r="G43" s="31"/>
      <c r="H43" s="31"/>
      <c r="I43" s="32">
        <f>SUM(I40:I42)</f>
        <v>1228865.0099999998</v>
      </c>
      <c r="J43" s="31"/>
      <c r="K43" s="34" t="e">
        <f>SUM(K40:K42)</f>
        <v>#REF!</v>
      </c>
      <c r="L43" s="6"/>
    </row>
    <row r="44" spans="1:12" s="9" customFormat="1" ht="39.75" customHeight="1" x14ac:dyDescent="0.25">
      <c r="A44" s="176" t="s">
        <v>54</v>
      </c>
      <c r="B44" s="177"/>
      <c r="C44" s="177"/>
      <c r="D44" s="177"/>
      <c r="E44" s="177"/>
      <c r="F44" s="177"/>
      <c r="G44" s="178"/>
      <c r="H44" s="35"/>
      <c r="I44" s="32">
        <f>I19+I35+I38+I43</f>
        <v>5386764.7459999993</v>
      </c>
      <c r="J44" s="31"/>
      <c r="K44" s="34" t="e">
        <f>SUM(K43,K38,K35,K19)</f>
        <v>#REF!</v>
      </c>
      <c r="L44" s="8"/>
    </row>
    <row r="45" spans="1:12" s="12" customFormat="1" ht="27.75" customHeight="1" x14ac:dyDescent="0.3">
      <c r="A45" s="184" t="s">
        <v>64</v>
      </c>
      <c r="B45" s="185"/>
      <c r="C45" s="185"/>
      <c r="D45" s="186"/>
      <c r="E45" s="36" t="s">
        <v>60</v>
      </c>
      <c r="F45" s="37">
        <v>1</v>
      </c>
      <c r="G45" s="37">
        <v>198000</v>
      </c>
      <c r="H45" s="37"/>
      <c r="I45" s="37">
        <v>996000</v>
      </c>
      <c r="J45" s="29">
        <v>0.2</v>
      </c>
      <c r="K45" s="34">
        <f>I45*1.2</f>
        <v>1195200</v>
      </c>
      <c r="L45" s="11"/>
    </row>
    <row r="46" spans="1:12" s="4" customFormat="1" ht="24.75" hidden="1" customHeight="1" x14ac:dyDescent="0.2">
      <c r="A46" s="187" t="s">
        <v>39</v>
      </c>
      <c r="B46" s="187"/>
      <c r="C46" s="187"/>
      <c r="D46" s="187"/>
      <c r="E46" s="187"/>
      <c r="F46" s="187"/>
      <c r="G46" s="187"/>
      <c r="H46" s="187"/>
      <c r="I46" s="187"/>
      <c r="J46" s="187"/>
      <c r="K46" s="28"/>
      <c r="L46" s="5"/>
    </row>
    <row r="47" spans="1:12" s="7" customFormat="1" ht="48" customHeight="1" x14ac:dyDescent="0.2">
      <c r="A47" s="184" t="s">
        <v>55</v>
      </c>
      <c r="B47" s="185"/>
      <c r="C47" s="185"/>
      <c r="D47" s="186"/>
      <c r="E47" s="36" t="str">
        <f>E45</f>
        <v>к-т</v>
      </c>
      <c r="F47" s="37">
        <v>1</v>
      </c>
      <c r="G47" s="37">
        <v>768159.34</v>
      </c>
      <c r="H47" s="37"/>
      <c r="I47" s="37">
        <v>952783.28</v>
      </c>
      <c r="J47" s="29">
        <v>0.2</v>
      </c>
      <c r="K47" s="34">
        <f>I47*1.2</f>
        <v>1143339.936</v>
      </c>
      <c r="L47" s="6"/>
    </row>
    <row r="48" spans="1:12" s="7" customFormat="1" ht="51.75" customHeight="1" x14ac:dyDescent="0.2">
      <c r="A48" s="176" t="s">
        <v>112</v>
      </c>
      <c r="B48" s="177"/>
      <c r="C48" s="177"/>
      <c r="D48" s="178"/>
      <c r="E48" s="31"/>
      <c r="F48" s="31"/>
      <c r="G48" s="31"/>
      <c r="H48" s="31"/>
      <c r="I48" s="38">
        <f>SUM(I47,I45,I44)</f>
        <v>7335548.0259999996</v>
      </c>
      <c r="J48" s="39">
        <v>0.2</v>
      </c>
      <c r="K48" s="40" t="e">
        <f>SUM(K47,K45,K44)</f>
        <v>#REF!</v>
      </c>
      <c r="L48" s="6"/>
    </row>
    <row r="49" spans="1:11" ht="328.5" hidden="1" customHeight="1" x14ac:dyDescent="0.2">
      <c r="A49" s="188" t="s">
        <v>80</v>
      </c>
      <c r="B49" s="189"/>
      <c r="C49" s="189"/>
      <c r="D49" s="189"/>
      <c r="E49" s="189"/>
      <c r="F49" s="189"/>
      <c r="G49" s="189"/>
      <c r="H49" s="189"/>
      <c r="I49" s="189"/>
      <c r="J49" s="189"/>
      <c r="K49" s="189"/>
    </row>
    <row r="50" spans="1:11" x14ac:dyDescent="0.2">
      <c r="A50" s="41"/>
      <c r="B50" s="41"/>
      <c r="C50" s="41"/>
      <c r="D50" s="41"/>
      <c r="E50" s="41"/>
      <c r="F50" s="41"/>
      <c r="G50" s="41"/>
      <c r="H50" s="41"/>
      <c r="I50" s="41"/>
      <c r="J50" s="41"/>
      <c r="K50" s="41"/>
    </row>
    <row r="51" spans="1:11" ht="20.25" customHeight="1" x14ac:dyDescent="0.2">
      <c r="A51" s="190"/>
      <c r="B51" s="190"/>
      <c r="C51" s="190"/>
      <c r="D51" s="190"/>
      <c r="E51" s="190"/>
      <c r="F51" s="190"/>
      <c r="G51" s="190"/>
      <c r="H51" s="190"/>
      <c r="I51" s="190"/>
      <c r="J51" s="190"/>
      <c r="K51" s="190"/>
    </row>
    <row r="52" spans="1:11" ht="118.5" customHeight="1" x14ac:dyDescent="0.2">
      <c r="A52" s="181" t="s">
        <v>111</v>
      </c>
      <c r="B52" s="181"/>
      <c r="C52" s="181"/>
      <c r="D52" s="181"/>
      <c r="E52" s="181"/>
      <c r="F52" s="181"/>
      <c r="G52" s="181"/>
      <c r="H52" s="181"/>
      <c r="I52" s="181"/>
      <c r="J52" s="181"/>
      <c r="K52" s="181"/>
    </row>
    <row r="53" spans="1:11" ht="15.75" x14ac:dyDescent="0.2">
      <c r="A53" s="42"/>
      <c r="B53" s="42"/>
      <c r="C53" s="42"/>
      <c r="D53" s="42"/>
      <c r="E53" s="42"/>
      <c r="F53" s="42"/>
      <c r="G53" s="42"/>
      <c r="H53" s="42"/>
      <c r="I53" s="42"/>
      <c r="J53" s="42"/>
      <c r="K53" s="42"/>
    </row>
    <row r="54" spans="1:11" ht="20.25" customHeight="1" x14ac:dyDescent="0.2">
      <c r="A54" s="181"/>
      <c r="B54" s="181"/>
      <c r="C54" s="181"/>
      <c r="D54" s="181"/>
      <c r="E54" s="181"/>
      <c r="F54" s="181"/>
      <c r="G54" s="181"/>
      <c r="H54" s="181"/>
      <c r="I54" s="181"/>
      <c r="J54" s="181"/>
      <c r="K54" s="181"/>
    </row>
    <row r="55" spans="1:11" ht="15.75" x14ac:dyDescent="0.2">
      <c r="A55" s="42"/>
      <c r="B55" s="42"/>
      <c r="C55" s="42"/>
      <c r="D55" s="42"/>
      <c r="E55" s="42"/>
      <c r="F55" s="42"/>
      <c r="G55" s="42"/>
      <c r="H55" s="42"/>
      <c r="I55" s="42"/>
      <c r="J55" s="42"/>
      <c r="K55" s="42"/>
    </row>
    <row r="56" spans="1:11" ht="20.25" customHeight="1" x14ac:dyDescent="0.2">
      <c r="A56" s="180"/>
      <c r="B56" s="181"/>
      <c r="C56" s="181"/>
      <c r="D56" s="181"/>
      <c r="E56" s="181"/>
      <c r="F56" s="181"/>
      <c r="G56" s="181"/>
      <c r="H56" s="181"/>
      <c r="I56" s="181"/>
      <c r="J56" s="181"/>
      <c r="K56" s="181"/>
    </row>
    <row r="57" spans="1:11" ht="15.75" x14ac:dyDescent="0.2">
      <c r="A57" s="42"/>
      <c r="B57" s="42"/>
      <c r="C57" s="42"/>
      <c r="D57" s="42"/>
      <c r="E57" s="42"/>
      <c r="F57" s="42"/>
      <c r="G57" s="42"/>
      <c r="H57" s="42"/>
      <c r="I57" s="42"/>
      <c r="J57" s="42"/>
      <c r="K57" s="42"/>
    </row>
    <row r="58" spans="1:11" ht="20.25" customHeight="1" x14ac:dyDescent="0.2">
      <c r="A58" s="182"/>
      <c r="B58" s="183"/>
      <c r="C58" s="183"/>
      <c r="D58" s="183"/>
      <c r="E58" s="183"/>
      <c r="F58" s="183"/>
      <c r="G58" s="183"/>
      <c r="H58" s="183"/>
      <c r="I58" s="183"/>
      <c r="J58" s="183"/>
      <c r="K58" s="183"/>
    </row>
    <row r="59" spans="1:11" ht="20.25" customHeight="1" x14ac:dyDescent="0.2">
      <c r="A59" s="182"/>
      <c r="B59" s="183"/>
      <c r="C59" s="183"/>
      <c r="D59" s="183"/>
      <c r="E59" s="183"/>
      <c r="F59" s="183"/>
      <c r="G59" s="183"/>
      <c r="H59" s="183"/>
      <c r="I59" s="183"/>
      <c r="J59" s="183"/>
      <c r="K59" s="183"/>
    </row>
    <row r="60" spans="1:11" ht="20.25" customHeight="1" x14ac:dyDescent="0.2">
      <c r="A60" s="183"/>
      <c r="B60" s="183"/>
      <c r="C60" s="183"/>
      <c r="D60" s="183"/>
      <c r="E60" s="42"/>
      <c r="F60" s="42"/>
      <c r="G60" s="42"/>
      <c r="H60" s="42"/>
      <c r="I60" s="42"/>
      <c r="J60" s="42"/>
      <c r="K60" s="42"/>
    </row>
    <row r="61" spans="1:11" ht="20.25" customHeight="1" x14ac:dyDescent="0.2">
      <c r="A61" s="42"/>
      <c r="B61" s="42"/>
      <c r="C61" s="42"/>
      <c r="D61" s="42"/>
      <c r="E61" s="42"/>
      <c r="F61" s="42"/>
      <c r="G61" s="42"/>
      <c r="H61" s="42"/>
      <c r="I61" s="42"/>
      <c r="J61" s="42"/>
      <c r="K61" s="42"/>
    </row>
    <row r="62" spans="1:11" x14ac:dyDescent="0.2">
      <c r="A62" s="190"/>
      <c r="B62" s="190"/>
      <c r="C62" s="190"/>
      <c r="D62" s="190"/>
      <c r="E62" s="190"/>
      <c r="F62" s="190"/>
      <c r="G62" s="190"/>
      <c r="H62" s="190"/>
      <c r="I62" s="190"/>
      <c r="J62" s="190"/>
      <c r="K62" s="190"/>
    </row>
    <row r="63" spans="1:11" ht="20.25" customHeight="1" x14ac:dyDescent="0.2">
      <c r="A63" s="42"/>
      <c r="B63" s="42"/>
      <c r="C63" s="42"/>
      <c r="D63" s="42"/>
      <c r="E63" s="42"/>
      <c r="F63" s="42"/>
      <c r="G63" s="42"/>
      <c r="H63" s="42"/>
      <c r="I63" s="42"/>
      <c r="J63" s="42"/>
      <c r="K63" s="42"/>
    </row>
    <row r="64" spans="1:11" ht="15.75" x14ac:dyDescent="0.25">
      <c r="A64" s="192"/>
      <c r="B64" s="192"/>
      <c r="C64" s="192"/>
      <c r="D64" s="192"/>
      <c r="E64" s="192"/>
      <c r="F64" s="192"/>
      <c r="G64" s="22"/>
      <c r="H64" s="22"/>
      <c r="I64" s="22"/>
      <c r="J64" s="22"/>
      <c r="K64" s="43" t="s">
        <v>1</v>
      </c>
    </row>
    <row r="65" spans="1:11" ht="15.75" x14ac:dyDescent="0.25">
      <c r="A65" s="44"/>
      <c r="B65" s="45"/>
      <c r="C65" s="23"/>
      <c r="D65" s="44"/>
      <c r="E65" s="45"/>
      <c r="F65" s="23"/>
      <c r="G65" s="21"/>
      <c r="H65" s="21"/>
      <c r="I65" s="21"/>
      <c r="J65" s="21"/>
      <c r="K65" s="43" t="s">
        <v>50</v>
      </c>
    </row>
    <row r="66" spans="1:11" ht="13.5" customHeight="1" x14ac:dyDescent="0.25">
      <c r="A66" s="44"/>
      <c r="B66" s="45"/>
      <c r="C66" s="23"/>
      <c r="D66" s="24"/>
      <c r="E66" s="21"/>
      <c r="F66" s="21"/>
      <c r="G66" s="21"/>
      <c r="H66" s="21"/>
      <c r="I66" s="21"/>
      <c r="J66" s="21"/>
      <c r="K66" s="43"/>
    </row>
    <row r="67" spans="1:11" x14ac:dyDescent="0.2">
      <c r="A67" s="190"/>
      <c r="B67" s="190"/>
      <c r="C67" s="190"/>
      <c r="D67" s="190" t="s">
        <v>81</v>
      </c>
      <c r="E67" s="190"/>
      <c r="F67" s="190"/>
      <c r="G67" s="41"/>
      <c r="H67" s="41"/>
      <c r="I67" s="41"/>
      <c r="J67" s="41"/>
      <c r="K67" s="41"/>
    </row>
    <row r="68" spans="1:11" x14ac:dyDescent="0.2">
      <c r="A68" s="41"/>
      <c r="B68" s="41"/>
      <c r="C68" s="41"/>
      <c r="D68" s="41"/>
      <c r="E68" s="41"/>
      <c r="F68" s="41"/>
      <c r="G68" s="41"/>
      <c r="H68" s="41"/>
      <c r="I68" s="41"/>
      <c r="J68" s="41"/>
      <c r="K68" s="41"/>
    </row>
    <row r="69" spans="1:11" x14ac:dyDescent="0.2">
      <c r="A69" s="41"/>
      <c r="B69" s="41"/>
      <c r="C69" s="41"/>
      <c r="D69" s="41"/>
      <c r="E69" s="41"/>
      <c r="F69" s="41"/>
      <c r="G69" s="41"/>
      <c r="H69" s="41"/>
      <c r="I69" s="41"/>
      <c r="J69" s="41"/>
      <c r="K69" s="41"/>
    </row>
    <row r="70" spans="1:11" s="3" customFormat="1" ht="20.25" x14ac:dyDescent="0.3">
      <c r="A70" s="21"/>
      <c r="B70" s="44"/>
      <c r="C70" s="45"/>
      <c r="D70" s="23"/>
      <c r="E70" s="24"/>
      <c r="F70" s="21"/>
      <c r="G70" s="21"/>
      <c r="H70" s="21"/>
      <c r="I70" s="21"/>
      <c r="J70" s="21"/>
      <c r="K70" s="21"/>
    </row>
    <row r="71" spans="1:11" s="1" customFormat="1" ht="20.25" x14ac:dyDescent="0.3">
      <c r="A71" s="18"/>
      <c r="B71" s="46"/>
      <c r="C71" s="47"/>
      <c r="D71" s="15"/>
      <c r="E71" s="18"/>
      <c r="F71" s="22"/>
      <c r="G71" s="22"/>
      <c r="H71" s="22"/>
      <c r="I71" s="22"/>
      <c r="J71" s="22"/>
      <c r="K71" s="22"/>
    </row>
    <row r="72" spans="1:11" x14ac:dyDescent="0.2">
      <c r="A72" s="191"/>
      <c r="B72" s="191"/>
      <c r="C72" s="191"/>
      <c r="K72" s="48"/>
    </row>
    <row r="73" spans="1:11" s="9" customFormat="1" ht="18" x14ac:dyDescent="0.25">
      <c r="A73" s="49"/>
      <c r="B73" s="49"/>
      <c r="C73" s="50"/>
      <c r="D73" s="49"/>
      <c r="E73" s="50"/>
      <c r="F73" s="49"/>
      <c r="G73" s="49"/>
      <c r="H73" s="49"/>
      <c r="I73" s="49"/>
      <c r="J73" s="49"/>
      <c r="K73" s="51"/>
    </row>
  </sheetData>
  <mergeCells count="33">
    <mergeCell ref="A62:K62"/>
    <mergeCell ref="A54:K54"/>
    <mergeCell ref="A72:C72"/>
    <mergeCell ref="D64:F64"/>
    <mergeCell ref="A67:C67"/>
    <mergeCell ref="D67:F67"/>
    <mergeCell ref="A64:C64"/>
    <mergeCell ref="D5:F5"/>
    <mergeCell ref="A56:K56"/>
    <mergeCell ref="A58:K58"/>
    <mergeCell ref="A59:K59"/>
    <mergeCell ref="A60:D60"/>
    <mergeCell ref="A43:D43"/>
    <mergeCell ref="A44:G44"/>
    <mergeCell ref="A45:D45"/>
    <mergeCell ref="A46:J46"/>
    <mergeCell ref="A47:D47"/>
    <mergeCell ref="A48:D48"/>
    <mergeCell ref="A49:K49"/>
    <mergeCell ref="A51:K51"/>
    <mergeCell ref="A52:K52"/>
    <mergeCell ref="A39:K39"/>
    <mergeCell ref="A8:D8"/>
    <mergeCell ref="L28:O28"/>
    <mergeCell ref="L29:O29"/>
    <mergeCell ref="A35:D35"/>
    <mergeCell ref="A36:K36"/>
    <mergeCell ref="A38:D38"/>
    <mergeCell ref="A10:K10"/>
    <mergeCell ref="A11:K11"/>
    <mergeCell ref="L17:N17"/>
    <mergeCell ref="A19:D19"/>
    <mergeCell ref="A20:K20"/>
  </mergeCells>
  <printOptions horizontalCentered="1"/>
  <pageMargins left="7.874015748031496E-2" right="0.23622047244094491" top="0" bottom="0.15748031496062992" header="0.15748031496062992" footer="0.51181102362204722"/>
  <pageSetup paperSize="9" scale="24" fitToHeight="3"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79"/>
  <sheetViews>
    <sheetView view="pageBreakPreview" zoomScale="55" zoomScaleNormal="100" zoomScaleSheetLayoutView="55" workbookViewId="0">
      <pane ySplit="11" topLeftCell="A42" activePane="bottomLeft" state="frozen"/>
      <selection pane="bottomLeft" activeCell="A57" sqref="A57:L57"/>
    </sheetView>
  </sheetViews>
  <sheetFormatPr defaultColWidth="9.140625" defaultRowHeight="12.75" x14ac:dyDescent="0.2"/>
  <cols>
    <col min="1" max="1" width="6.7109375" style="2" customWidth="1"/>
    <col min="2" max="2" width="24.85546875" style="114" customWidth="1"/>
    <col min="3" max="3" width="47.5703125" style="115" customWidth="1"/>
    <col min="4" max="4" width="88.5703125" style="2" customWidth="1"/>
    <col min="5" max="5" width="21.5703125" style="2" customWidth="1"/>
    <col min="6" max="6" width="8.5703125" style="116" customWidth="1"/>
    <col min="7" max="7" width="14.5703125" style="2" customWidth="1"/>
    <col min="8" max="8" width="23.140625" style="2" hidden="1" customWidth="1"/>
    <col min="9" max="9" width="20.5703125" style="2" customWidth="1"/>
    <col min="10" max="10" width="25" style="2" customWidth="1"/>
    <col min="11" max="11" width="19" style="2" customWidth="1"/>
    <col min="12" max="12" width="29.42578125" style="2" customWidth="1"/>
    <col min="13" max="13" width="39.28515625" style="2" customWidth="1"/>
    <col min="14" max="16384" width="9.140625" style="2"/>
  </cols>
  <sheetData>
    <row r="1" spans="1:13" ht="20.25" x14ac:dyDescent="0.3">
      <c r="A1" s="1"/>
      <c r="B1" s="59"/>
      <c r="C1" s="60"/>
      <c r="D1" s="1"/>
      <c r="E1" s="1"/>
      <c r="F1" s="61"/>
      <c r="G1" s="1"/>
      <c r="H1" s="1"/>
      <c r="I1" s="1"/>
      <c r="J1" s="1"/>
      <c r="K1" s="1"/>
      <c r="L1" s="1"/>
    </row>
    <row r="2" spans="1:13" ht="21.75" x14ac:dyDescent="0.3">
      <c r="A2" s="1"/>
      <c r="B2" s="59"/>
      <c r="C2" s="62" t="s">
        <v>85</v>
      </c>
      <c r="D2" s="63"/>
      <c r="E2" s="63"/>
      <c r="F2" s="61"/>
      <c r="G2" s="1"/>
      <c r="H2" s="1"/>
      <c r="I2" s="1"/>
      <c r="J2" s="1"/>
      <c r="K2" s="1"/>
      <c r="L2" s="1"/>
    </row>
    <row r="3" spans="1:13" ht="21.75" x14ac:dyDescent="0.3">
      <c r="A3" s="1"/>
      <c r="B3" s="59"/>
      <c r="C3" s="64" t="s">
        <v>86</v>
      </c>
      <c r="D3" s="63"/>
      <c r="E3" s="63"/>
      <c r="F3" s="61"/>
      <c r="G3" s="1"/>
      <c r="H3" s="1"/>
      <c r="I3" s="1"/>
      <c r="J3" s="1"/>
      <c r="K3" s="1"/>
      <c r="L3" s="1"/>
    </row>
    <row r="4" spans="1:13" ht="20.25" x14ac:dyDescent="0.3">
      <c r="A4" s="1"/>
      <c r="B4" s="59"/>
      <c r="C4" s="60"/>
      <c r="D4" s="1"/>
      <c r="E4" s="1"/>
      <c r="F4" s="61"/>
      <c r="G4" s="1"/>
      <c r="H4" s="1"/>
      <c r="I4" s="1"/>
      <c r="J4" s="1"/>
      <c r="K4" s="1"/>
      <c r="L4" s="1"/>
    </row>
    <row r="5" spans="1:13" ht="20.25" x14ac:dyDescent="0.3">
      <c r="A5" s="1"/>
      <c r="B5" s="59"/>
      <c r="C5" s="60"/>
      <c r="D5" s="1"/>
      <c r="E5" s="1"/>
      <c r="F5" s="61"/>
      <c r="G5" s="1"/>
      <c r="H5" s="1"/>
      <c r="I5" s="1"/>
      <c r="J5" s="1"/>
      <c r="K5" s="1"/>
      <c r="L5" s="1"/>
    </row>
    <row r="6" spans="1:13" ht="20.25" x14ac:dyDescent="0.3">
      <c r="A6" s="3" t="s">
        <v>87</v>
      </c>
      <c r="B6" s="59"/>
      <c r="C6" s="60"/>
      <c r="D6" s="1"/>
      <c r="E6" s="1"/>
      <c r="F6" s="61"/>
      <c r="G6" s="1"/>
      <c r="H6" s="1"/>
      <c r="I6" s="1"/>
      <c r="J6" s="1"/>
      <c r="K6" s="1"/>
      <c r="L6" s="1"/>
    </row>
    <row r="7" spans="1:13" ht="20.25" x14ac:dyDescent="0.3">
      <c r="A7" s="3" t="s">
        <v>84</v>
      </c>
      <c r="B7" s="59"/>
      <c r="C7" s="60"/>
      <c r="D7" s="1"/>
      <c r="E7" s="1"/>
      <c r="F7" s="61"/>
      <c r="G7" s="1"/>
      <c r="H7" s="1"/>
      <c r="I7" s="1"/>
      <c r="J7" s="1"/>
      <c r="K7" s="1"/>
      <c r="L7" s="1"/>
    </row>
    <row r="8" spans="1:13" ht="20.25" x14ac:dyDescent="0.3">
      <c r="A8" s="216" t="s">
        <v>0</v>
      </c>
      <c r="B8" s="216"/>
      <c r="C8" s="216"/>
      <c r="D8" s="1"/>
      <c r="E8" s="1"/>
      <c r="F8" s="61"/>
      <c r="G8" s="65"/>
      <c r="H8" s="65"/>
      <c r="I8" s="65"/>
      <c r="J8" s="65"/>
      <c r="K8" s="65"/>
      <c r="L8" s="66"/>
    </row>
    <row r="9" spans="1:13" s="69" customFormat="1" ht="20.25" x14ac:dyDescent="0.3">
      <c r="A9" s="217" t="s">
        <v>88</v>
      </c>
      <c r="B9" s="217"/>
      <c r="C9" s="67"/>
      <c r="D9" s="3"/>
      <c r="E9" s="3"/>
      <c r="F9" s="68"/>
      <c r="G9" s="3"/>
      <c r="H9" s="3"/>
      <c r="I9" s="3"/>
      <c r="J9" s="3"/>
      <c r="K9" s="3">
        <v>1.2269950603416999</v>
      </c>
      <c r="L9" s="3">
        <v>1.2</v>
      </c>
      <c r="M9" s="3"/>
    </row>
    <row r="10" spans="1:13" ht="20.25" x14ac:dyDescent="0.3">
      <c r="A10" s="218"/>
      <c r="B10" s="218"/>
      <c r="C10" s="218"/>
      <c r="D10" s="218"/>
      <c r="E10" s="61"/>
      <c r="F10" s="61"/>
      <c r="G10" s="1"/>
      <c r="H10" s="1"/>
      <c r="I10" s="1"/>
      <c r="J10" s="1"/>
      <c r="K10" s="1"/>
      <c r="L10" s="1"/>
    </row>
    <row r="11" spans="1:13" s="4" customFormat="1" ht="58.5" x14ac:dyDescent="0.2">
      <c r="A11" s="70" t="s">
        <v>2</v>
      </c>
      <c r="B11" s="71" t="s">
        <v>3</v>
      </c>
      <c r="C11" s="71" t="s">
        <v>4</v>
      </c>
      <c r="D11" s="71" t="s">
        <v>5</v>
      </c>
      <c r="E11" s="72" t="s">
        <v>89</v>
      </c>
      <c r="F11" s="70" t="s">
        <v>6</v>
      </c>
      <c r="G11" s="71" t="s">
        <v>7</v>
      </c>
      <c r="H11" s="70" t="s">
        <v>56</v>
      </c>
      <c r="I11" s="70" t="s">
        <v>66</v>
      </c>
      <c r="J11" s="70" t="s">
        <v>90</v>
      </c>
      <c r="K11" s="70" t="s">
        <v>67</v>
      </c>
      <c r="L11" s="70" t="s">
        <v>91</v>
      </c>
    </row>
    <row r="12" spans="1:13" s="4" customFormat="1" ht="18.75" x14ac:dyDescent="0.2">
      <c r="A12" s="219" t="s">
        <v>8</v>
      </c>
      <c r="B12" s="219"/>
      <c r="C12" s="219"/>
      <c r="D12" s="219"/>
      <c r="E12" s="219"/>
      <c r="F12" s="219"/>
      <c r="G12" s="219"/>
      <c r="H12" s="219"/>
      <c r="I12" s="219"/>
      <c r="J12" s="219"/>
      <c r="K12" s="220"/>
      <c r="L12" s="220"/>
    </row>
    <row r="13" spans="1:13" s="4" customFormat="1" ht="24.75" customHeight="1" x14ac:dyDescent="0.2">
      <c r="A13" s="213" t="s">
        <v>45</v>
      </c>
      <c r="B13" s="213"/>
      <c r="C13" s="213"/>
      <c r="D13" s="213"/>
      <c r="E13" s="213"/>
      <c r="F13" s="213"/>
      <c r="G13" s="213"/>
      <c r="H13" s="213"/>
      <c r="I13" s="213"/>
      <c r="J13" s="213"/>
      <c r="K13" s="214"/>
      <c r="L13" s="214"/>
    </row>
    <row r="14" spans="1:13" s="4" customFormat="1" ht="78" customHeight="1" x14ac:dyDescent="0.2">
      <c r="A14" s="73">
        <f t="shared" ref="A14:A20" si="0">ROW(14:14)-11</f>
        <v>3</v>
      </c>
      <c r="B14" s="73" t="s">
        <v>9</v>
      </c>
      <c r="C14" s="73"/>
      <c r="D14" s="73" t="s">
        <v>46</v>
      </c>
      <c r="E14" s="74">
        <f>I14*$L$9</f>
        <v>5235.1800000002768</v>
      </c>
      <c r="F14" s="75" t="s">
        <v>10</v>
      </c>
      <c r="G14" s="57">
        <v>6</v>
      </c>
      <c r="H14" s="57">
        <v>5352.95</v>
      </c>
      <c r="I14" s="57">
        <f>H14/$K$9</f>
        <v>4362.6500000002306</v>
      </c>
      <c r="J14" s="57">
        <f>G14*I14</f>
        <v>26175.900000001384</v>
      </c>
      <c r="K14" s="76">
        <v>0.2</v>
      </c>
      <c r="L14" s="57">
        <f>J14*$L$9</f>
        <v>31411.080000001661</v>
      </c>
      <c r="M14" s="5"/>
    </row>
    <row r="15" spans="1:13" s="4" customFormat="1" ht="121.9" customHeight="1" x14ac:dyDescent="0.25">
      <c r="A15" s="73">
        <f t="shared" si="0"/>
        <v>4</v>
      </c>
      <c r="B15" s="73" t="s">
        <v>11</v>
      </c>
      <c r="C15" s="73"/>
      <c r="D15" s="77" t="s">
        <v>40</v>
      </c>
      <c r="E15" s="74">
        <f t="shared" ref="E15:E20" si="1">I15*$L$9</f>
        <v>5758.6833300145945</v>
      </c>
      <c r="F15" s="75" t="s">
        <v>10</v>
      </c>
      <c r="G15" s="57">
        <v>125</v>
      </c>
      <c r="H15" s="57">
        <v>5888.23</v>
      </c>
      <c r="I15" s="57">
        <f t="shared" ref="I15:I20" si="2">H15/$K$9</f>
        <v>4798.9027750121622</v>
      </c>
      <c r="J15" s="57">
        <f t="shared" ref="J15:J20" si="3">G15*I15</f>
        <v>599862.84687652031</v>
      </c>
      <c r="K15" s="76">
        <v>0.2</v>
      </c>
      <c r="L15" s="57">
        <f t="shared" ref="L15:L20" si="4">J15*$L$9</f>
        <v>719835.41625182435</v>
      </c>
      <c r="M15" s="5"/>
    </row>
    <row r="16" spans="1:13" s="4" customFormat="1" ht="84" customHeight="1" x14ac:dyDescent="0.2">
      <c r="A16" s="73">
        <f t="shared" si="0"/>
        <v>5</v>
      </c>
      <c r="B16" s="73" t="s">
        <v>13</v>
      </c>
      <c r="C16" s="73"/>
      <c r="D16" s="73" t="s">
        <v>61</v>
      </c>
      <c r="E16" s="74">
        <f t="shared" si="1"/>
        <v>2363.755237280503</v>
      </c>
      <c r="F16" s="75" t="s">
        <v>12</v>
      </c>
      <c r="G16" s="57">
        <v>164</v>
      </c>
      <c r="H16" s="57">
        <v>2416.9299999999998</v>
      </c>
      <c r="I16" s="57">
        <f t="shared" si="2"/>
        <v>1969.7960310670858</v>
      </c>
      <c r="J16" s="57">
        <f t="shared" si="3"/>
        <v>323046.54909500206</v>
      </c>
      <c r="K16" s="76">
        <v>0.2</v>
      </c>
      <c r="L16" s="57">
        <f t="shared" si="4"/>
        <v>387655.85891400249</v>
      </c>
      <c r="M16" s="5"/>
    </row>
    <row r="17" spans="1:16" s="4" customFormat="1" ht="72" x14ac:dyDescent="0.2">
      <c r="A17" s="73">
        <f t="shared" si="0"/>
        <v>6</v>
      </c>
      <c r="B17" s="73" t="s">
        <v>16</v>
      </c>
      <c r="C17" s="73"/>
      <c r="D17" s="73" t="s">
        <v>41</v>
      </c>
      <c r="E17" s="74">
        <f t="shared" si="1"/>
        <v>3141.0982200096937</v>
      </c>
      <c r="F17" s="75" t="s">
        <v>17</v>
      </c>
      <c r="G17" s="57">
        <v>24</v>
      </c>
      <c r="H17" s="57">
        <v>3211.76</v>
      </c>
      <c r="I17" s="57">
        <f t="shared" si="2"/>
        <v>2617.5818500080782</v>
      </c>
      <c r="J17" s="57">
        <f t="shared" si="3"/>
        <v>62821.964400193872</v>
      </c>
      <c r="K17" s="76">
        <v>0.2</v>
      </c>
      <c r="L17" s="57">
        <f t="shared" si="4"/>
        <v>75386.357280232638</v>
      </c>
      <c r="M17" s="5"/>
    </row>
    <row r="18" spans="1:16" s="4" customFormat="1" ht="126" x14ac:dyDescent="0.2">
      <c r="A18" s="73">
        <f t="shared" si="0"/>
        <v>7</v>
      </c>
      <c r="B18" s="73" t="s">
        <v>18</v>
      </c>
      <c r="C18" s="73"/>
      <c r="D18" s="73" t="s">
        <v>92</v>
      </c>
      <c r="E18" s="74">
        <f t="shared" si="1"/>
        <v>3966.040416368754</v>
      </c>
      <c r="F18" s="75" t="s">
        <v>12</v>
      </c>
      <c r="G18" s="57">
        <v>29</v>
      </c>
      <c r="H18" s="57">
        <v>4055.26</v>
      </c>
      <c r="I18" s="57">
        <f t="shared" si="2"/>
        <v>3305.0336803072951</v>
      </c>
      <c r="J18" s="57">
        <f t="shared" si="3"/>
        <v>95845.976728911555</v>
      </c>
      <c r="K18" s="76">
        <v>0.2</v>
      </c>
      <c r="L18" s="57">
        <f t="shared" si="4"/>
        <v>115015.17207469387</v>
      </c>
      <c r="M18" s="5"/>
    </row>
    <row r="19" spans="1:16" s="4" customFormat="1" ht="96" customHeight="1" x14ac:dyDescent="0.2">
      <c r="A19" s="73">
        <f t="shared" si="0"/>
        <v>8</v>
      </c>
      <c r="B19" s="73" t="s">
        <v>19</v>
      </c>
      <c r="C19" s="73"/>
      <c r="D19" s="73" t="s">
        <v>20</v>
      </c>
      <c r="E19" s="74">
        <f t="shared" si="1"/>
        <v>840.79556091505401</v>
      </c>
      <c r="F19" s="75" t="s">
        <v>12</v>
      </c>
      <c r="G19" s="57">
        <v>50</v>
      </c>
      <c r="H19" s="57">
        <v>859.71</v>
      </c>
      <c r="I19" s="57">
        <f t="shared" si="2"/>
        <v>700.66296742921168</v>
      </c>
      <c r="J19" s="57">
        <f t="shared" si="3"/>
        <v>35033.148371460586</v>
      </c>
      <c r="K19" s="76">
        <v>0.2</v>
      </c>
      <c r="L19" s="57">
        <f t="shared" si="4"/>
        <v>42039.778045752704</v>
      </c>
      <c r="M19" s="172"/>
      <c r="N19" s="173"/>
      <c r="O19" s="173"/>
    </row>
    <row r="20" spans="1:16" s="4" customFormat="1" ht="72.75" customHeight="1" x14ac:dyDescent="0.2">
      <c r="A20" s="73">
        <f t="shared" si="0"/>
        <v>9</v>
      </c>
      <c r="B20" s="73" t="s">
        <v>21</v>
      </c>
      <c r="C20" s="73"/>
      <c r="D20" s="73" t="s">
        <v>93</v>
      </c>
      <c r="E20" s="74">
        <f t="shared" si="1"/>
        <v>4188.1342200097488</v>
      </c>
      <c r="F20" s="75" t="s">
        <v>12</v>
      </c>
      <c r="G20" s="57">
        <v>13</v>
      </c>
      <c r="H20" s="57">
        <v>4282.3500000000004</v>
      </c>
      <c r="I20" s="57">
        <f t="shared" si="2"/>
        <v>3490.1118500081243</v>
      </c>
      <c r="J20" s="57">
        <f t="shared" si="3"/>
        <v>45371.454050105618</v>
      </c>
      <c r="K20" s="76">
        <v>0.2</v>
      </c>
      <c r="L20" s="57">
        <f t="shared" si="4"/>
        <v>54445.744860126739</v>
      </c>
      <c r="M20" s="5"/>
    </row>
    <row r="21" spans="1:16" s="7" customFormat="1" ht="21" customHeight="1" x14ac:dyDescent="0.2">
      <c r="A21" s="215" t="s">
        <v>22</v>
      </c>
      <c r="B21" s="215"/>
      <c r="C21" s="215"/>
      <c r="D21" s="215"/>
      <c r="E21" s="78"/>
      <c r="F21" s="79"/>
      <c r="G21" s="79"/>
      <c r="H21" s="79"/>
      <c r="I21" s="79"/>
      <c r="J21" s="80">
        <f>SUM(J14:J20)</f>
        <v>1188157.8395221953</v>
      </c>
      <c r="K21" s="81"/>
      <c r="L21" s="82">
        <f>SUM(L14:L20)</f>
        <v>1425789.4074266346</v>
      </c>
      <c r="M21" s="6"/>
    </row>
    <row r="22" spans="1:16" s="4" customFormat="1" ht="24.75" customHeight="1" x14ac:dyDescent="0.2">
      <c r="A22" s="213" t="s">
        <v>51</v>
      </c>
      <c r="B22" s="213"/>
      <c r="C22" s="213"/>
      <c r="D22" s="213"/>
      <c r="E22" s="213"/>
      <c r="F22" s="213"/>
      <c r="G22" s="213"/>
      <c r="H22" s="213"/>
      <c r="I22" s="213"/>
      <c r="J22" s="213"/>
      <c r="K22" s="214"/>
      <c r="L22" s="214"/>
      <c r="M22" s="5"/>
    </row>
    <row r="23" spans="1:16" s="4" customFormat="1" ht="151.5" customHeight="1" x14ac:dyDescent="0.2">
      <c r="A23" s="73">
        <f t="shared" ref="A23:A36" si="5">ROW(23:23)-13</f>
        <v>10</v>
      </c>
      <c r="B23" s="73" t="s">
        <v>14</v>
      </c>
      <c r="C23" s="73"/>
      <c r="D23" s="73" t="s">
        <v>48</v>
      </c>
      <c r="E23" s="74">
        <f t="shared" ref="E23:E36" si="6">I23*$L$9</f>
        <v>36646.201320059095</v>
      </c>
      <c r="F23" s="75" t="s">
        <v>15</v>
      </c>
      <c r="G23" s="57">
        <v>4</v>
      </c>
      <c r="H23" s="57">
        <v>37470.589999999997</v>
      </c>
      <c r="I23" s="57">
        <f t="shared" ref="I23:I36" si="7">H23/$K$9</f>
        <v>30538.501100049249</v>
      </c>
      <c r="J23" s="57">
        <f t="shared" ref="J23:J36" si="8">G23*I23</f>
        <v>122154.00440019699</v>
      </c>
      <c r="K23" s="76">
        <v>0.2</v>
      </c>
      <c r="L23" s="57">
        <f t="shared" ref="L23:L36" si="9">J23*$L$9</f>
        <v>146584.80528023638</v>
      </c>
      <c r="M23" s="5"/>
    </row>
    <row r="24" spans="1:16" s="4" customFormat="1" ht="146.25" customHeight="1" x14ac:dyDescent="0.2">
      <c r="A24" s="73">
        <f t="shared" si="5"/>
        <v>11</v>
      </c>
      <c r="B24" s="73" t="s">
        <v>23</v>
      </c>
      <c r="C24" s="73"/>
      <c r="D24" s="73" t="s">
        <v>24</v>
      </c>
      <c r="E24" s="74">
        <f t="shared" si="6"/>
        <v>1840.2421272757117</v>
      </c>
      <c r="F24" s="75" t="s">
        <v>10</v>
      </c>
      <c r="G24" s="57">
        <v>8</v>
      </c>
      <c r="H24" s="57">
        <v>1881.64</v>
      </c>
      <c r="I24" s="57">
        <f t="shared" si="7"/>
        <v>1533.5351060630931</v>
      </c>
      <c r="J24" s="57">
        <f t="shared" si="8"/>
        <v>12268.280848504744</v>
      </c>
      <c r="K24" s="76">
        <v>0.2</v>
      </c>
      <c r="L24" s="57">
        <f t="shared" si="9"/>
        <v>14721.937018205694</v>
      </c>
      <c r="M24" s="5"/>
    </row>
    <row r="25" spans="1:16" s="4" customFormat="1" ht="93.75" customHeight="1" x14ac:dyDescent="0.2">
      <c r="A25" s="73">
        <f t="shared" si="5"/>
        <v>12</v>
      </c>
      <c r="B25" s="73" t="s">
        <v>25</v>
      </c>
      <c r="C25" s="73"/>
      <c r="D25" s="73" t="s">
        <v>49</v>
      </c>
      <c r="E25" s="74">
        <f t="shared" si="6"/>
        <v>9423.304440019554</v>
      </c>
      <c r="F25" s="75" t="s">
        <v>15</v>
      </c>
      <c r="G25" s="57">
        <v>8</v>
      </c>
      <c r="H25" s="57">
        <v>9635.2900000000009</v>
      </c>
      <c r="I25" s="57">
        <f t="shared" si="7"/>
        <v>7852.7537000162947</v>
      </c>
      <c r="J25" s="57">
        <f t="shared" si="8"/>
        <v>62822.029600130358</v>
      </c>
      <c r="K25" s="76">
        <v>0.2</v>
      </c>
      <c r="L25" s="57">
        <f t="shared" si="9"/>
        <v>75386.435520156432</v>
      </c>
      <c r="M25" s="5"/>
    </row>
    <row r="26" spans="1:16" s="4" customFormat="1" ht="183.75" customHeight="1" x14ac:dyDescent="0.2">
      <c r="A26" s="73">
        <f t="shared" si="5"/>
        <v>13</v>
      </c>
      <c r="B26" s="73" t="s">
        <v>26</v>
      </c>
      <c r="C26" s="73"/>
      <c r="D26" s="73" t="s">
        <v>94</v>
      </c>
      <c r="E26" s="74">
        <f t="shared" si="6"/>
        <v>28793.445990044394</v>
      </c>
      <c r="F26" s="75" t="s">
        <v>15</v>
      </c>
      <c r="G26" s="57">
        <v>1</v>
      </c>
      <c r="H26" s="57">
        <v>29441.18</v>
      </c>
      <c r="I26" s="57">
        <f t="shared" si="7"/>
        <v>23994.538325036996</v>
      </c>
      <c r="J26" s="57">
        <f t="shared" si="8"/>
        <v>23994.538325036996</v>
      </c>
      <c r="K26" s="76">
        <v>0.2</v>
      </c>
      <c r="L26" s="57">
        <f t="shared" si="9"/>
        <v>28793.445990044394</v>
      </c>
      <c r="M26" s="5"/>
    </row>
    <row r="27" spans="1:16" s="4" customFormat="1" ht="81.75" customHeight="1" x14ac:dyDescent="0.2">
      <c r="A27" s="73">
        <f t="shared" si="5"/>
        <v>14</v>
      </c>
      <c r="B27" s="73" t="s">
        <v>27</v>
      </c>
      <c r="C27" s="73"/>
      <c r="D27" s="73" t="s">
        <v>95</v>
      </c>
      <c r="E27" s="74">
        <f t="shared" si="6"/>
        <v>6282.206220009859</v>
      </c>
      <c r="F27" s="75" t="s">
        <v>15</v>
      </c>
      <c r="G27" s="57">
        <v>7</v>
      </c>
      <c r="H27" s="57">
        <v>6423.53</v>
      </c>
      <c r="I27" s="57">
        <f t="shared" si="7"/>
        <v>5235.1718500082161</v>
      </c>
      <c r="J27" s="57">
        <f t="shared" si="8"/>
        <v>36646.202950057515</v>
      </c>
      <c r="K27" s="76">
        <v>0.2</v>
      </c>
      <c r="L27" s="57">
        <f t="shared" si="9"/>
        <v>43975.44354006902</v>
      </c>
      <c r="M27" s="5"/>
    </row>
    <row r="28" spans="1:16" s="4" customFormat="1" ht="103.5" customHeight="1" x14ac:dyDescent="0.2">
      <c r="A28" s="73">
        <f t="shared" si="5"/>
        <v>15</v>
      </c>
      <c r="B28" s="73" t="s">
        <v>28</v>
      </c>
      <c r="C28" s="73"/>
      <c r="D28" s="73" t="s">
        <v>58</v>
      </c>
      <c r="E28" s="74">
        <f t="shared" si="6"/>
        <v>1316.7192372804475</v>
      </c>
      <c r="F28" s="75" t="s">
        <v>10</v>
      </c>
      <c r="G28" s="57">
        <v>460</v>
      </c>
      <c r="H28" s="57">
        <v>1346.34</v>
      </c>
      <c r="I28" s="57">
        <f t="shared" si="7"/>
        <v>1097.2660310670396</v>
      </c>
      <c r="J28" s="57">
        <f t="shared" si="8"/>
        <v>504742.37429083826</v>
      </c>
      <c r="K28" s="76">
        <v>0.2</v>
      </c>
      <c r="L28" s="57">
        <f t="shared" si="9"/>
        <v>605690.84914900584</v>
      </c>
      <c r="M28" s="5"/>
    </row>
    <row r="29" spans="1:16" s="4" customFormat="1" ht="110.25" customHeight="1" x14ac:dyDescent="0.2">
      <c r="A29" s="73">
        <f t="shared" si="5"/>
        <v>16</v>
      </c>
      <c r="B29" s="73" t="s">
        <v>29</v>
      </c>
      <c r="C29" s="73"/>
      <c r="D29" s="73" t="s">
        <v>57</v>
      </c>
      <c r="E29" s="74">
        <f t="shared" si="6"/>
        <v>13225.72561578265</v>
      </c>
      <c r="F29" s="75" t="s">
        <v>15</v>
      </c>
      <c r="G29" s="57">
        <v>20</v>
      </c>
      <c r="H29" s="57">
        <v>13523.25</v>
      </c>
      <c r="I29" s="57">
        <f t="shared" si="7"/>
        <v>11021.438013152208</v>
      </c>
      <c r="J29" s="57">
        <f t="shared" si="8"/>
        <v>220428.76026304415</v>
      </c>
      <c r="K29" s="76">
        <v>0.2</v>
      </c>
      <c r="L29" s="57">
        <f t="shared" si="9"/>
        <v>264514.51231565297</v>
      </c>
      <c r="M29" s="5"/>
    </row>
    <row r="30" spans="1:16" s="4" customFormat="1" ht="90.75" customHeight="1" x14ac:dyDescent="0.2">
      <c r="A30" s="73">
        <f t="shared" si="5"/>
        <v>17</v>
      </c>
      <c r="B30" s="73" t="s">
        <v>9</v>
      </c>
      <c r="C30" s="73"/>
      <c r="D30" s="73" t="s">
        <v>52</v>
      </c>
      <c r="E30" s="74">
        <f t="shared" si="6"/>
        <v>6049.2957469062312</v>
      </c>
      <c r="F30" s="75" t="s">
        <v>10</v>
      </c>
      <c r="G30" s="57">
        <v>22.2</v>
      </c>
      <c r="H30" s="57">
        <v>6185.38</v>
      </c>
      <c r="I30" s="57">
        <f t="shared" si="7"/>
        <v>5041.079789088526</v>
      </c>
      <c r="J30" s="57">
        <f t="shared" si="8"/>
        <v>111911.97131776527</v>
      </c>
      <c r="K30" s="76">
        <v>0.2</v>
      </c>
      <c r="L30" s="57">
        <f t="shared" si="9"/>
        <v>134294.36558131833</v>
      </c>
      <c r="M30" s="172" t="s">
        <v>96</v>
      </c>
      <c r="N30" s="175"/>
      <c r="O30" s="175"/>
      <c r="P30" s="175"/>
    </row>
    <row r="31" spans="1:16" s="4" customFormat="1" ht="120" customHeight="1" x14ac:dyDescent="0.2">
      <c r="A31" s="73">
        <f t="shared" si="5"/>
        <v>18</v>
      </c>
      <c r="B31" s="73" t="s">
        <v>9</v>
      </c>
      <c r="C31" s="73"/>
      <c r="D31" s="73" t="s">
        <v>97</v>
      </c>
      <c r="E31" s="74">
        <f t="shared" si="6"/>
        <v>6049.2957469062312</v>
      </c>
      <c r="F31" s="75" t="s">
        <v>10</v>
      </c>
      <c r="G31" s="57">
        <v>109</v>
      </c>
      <c r="H31" s="57">
        <v>6185.38</v>
      </c>
      <c r="I31" s="57">
        <f t="shared" si="7"/>
        <v>5041.079789088526</v>
      </c>
      <c r="J31" s="57">
        <f t="shared" si="8"/>
        <v>549477.69701064937</v>
      </c>
      <c r="K31" s="76">
        <v>0.2</v>
      </c>
      <c r="L31" s="57">
        <f t="shared" si="9"/>
        <v>659373.2364127792</v>
      </c>
      <c r="M31" s="172" t="s">
        <v>98</v>
      </c>
      <c r="N31" s="175"/>
      <c r="O31" s="175"/>
      <c r="P31" s="175"/>
    </row>
    <row r="32" spans="1:16" s="4" customFormat="1" ht="96" customHeight="1" x14ac:dyDescent="0.2">
      <c r="A32" s="73">
        <f t="shared" si="5"/>
        <v>19</v>
      </c>
      <c r="B32" s="73" t="s">
        <v>19</v>
      </c>
      <c r="C32" s="73"/>
      <c r="D32" s="73" t="s">
        <v>30</v>
      </c>
      <c r="E32" s="74">
        <f t="shared" si="6"/>
        <v>840.78578092458145</v>
      </c>
      <c r="F32" s="75" t="s">
        <v>12</v>
      </c>
      <c r="G32" s="57">
        <v>88</v>
      </c>
      <c r="H32" s="57">
        <v>859.7</v>
      </c>
      <c r="I32" s="57">
        <f t="shared" si="7"/>
        <v>700.65481743715122</v>
      </c>
      <c r="J32" s="57">
        <f t="shared" si="8"/>
        <v>61657.623934469309</v>
      </c>
      <c r="K32" s="76">
        <v>0.2</v>
      </c>
      <c r="L32" s="57">
        <f t="shared" si="9"/>
        <v>73989.148721363163</v>
      </c>
      <c r="M32" s="58"/>
    </row>
    <row r="33" spans="1:13" s="4" customFormat="1" ht="78" customHeight="1" x14ac:dyDescent="0.2">
      <c r="A33" s="73">
        <f t="shared" si="5"/>
        <v>20</v>
      </c>
      <c r="B33" s="73" t="s">
        <v>16</v>
      </c>
      <c r="C33" s="73"/>
      <c r="D33" s="73" t="s">
        <v>59</v>
      </c>
      <c r="E33" s="74">
        <f t="shared" si="6"/>
        <v>3141.0982200096937</v>
      </c>
      <c r="F33" s="75" t="s">
        <v>17</v>
      </c>
      <c r="G33" s="57">
        <v>181</v>
      </c>
      <c r="H33" s="57">
        <v>3211.76</v>
      </c>
      <c r="I33" s="57">
        <f t="shared" si="7"/>
        <v>2617.5818500080782</v>
      </c>
      <c r="J33" s="57">
        <f t="shared" si="8"/>
        <v>473782.31485146214</v>
      </c>
      <c r="K33" s="76">
        <v>0.2</v>
      </c>
      <c r="L33" s="57">
        <f t="shared" si="9"/>
        <v>568538.77782175457</v>
      </c>
      <c r="M33" s="13"/>
    </row>
    <row r="34" spans="1:13" s="4" customFormat="1" ht="117" customHeight="1" x14ac:dyDescent="0.2">
      <c r="A34" s="73">
        <f t="shared" si="5"/>
        <v>21</v>
      </c>
      <c r="B34" s="73" t="s">
        <v>31</v>
      </c>
      <c r="C34" s="73"/>
      <c r="D34" s="73" t="s">
        <v>32</v>
      </c>
      <c r="E34" s="74">
        <f t="shared" si="6"/>
        <v>31410.982200096933</v>
      </c>
      <c r="F34" s="75" t="s">
        <v>15</v>
      </c>
      <c r="G34" s="57">
        <v>4</v>
      </c>
      <c r="H34" s="57">
        <v>32117.599999999999</v>
      </c>
      <c r="I34" s="57">
        <f t="shared" si="7"/>
        <v>26175.818500080779</v>
      </c>
      <c r="J34" s="57">
        <f t="shared" si="8"/>
        <v>104703.27400032312</v>
      </c>
      <c r="K34" s="76">
        <v>0.2</v>
      </c>
      <c r="L34" s="57">
        <f t="shared" si="9"/>
        <v>125643.92880038773</v>
      </c>
      <c r="M34" s="5"/>
    </row>
    <row r="35" spans="1:13" s="4" customFormat="1" ht="115.5" customHeight="1" x14ac:dyDescent="0.2">
      <c r="A35" s="73">
        <f t="shared" si="5"/>
        <v>22</v>
      </c>
      <c r="B35" s="73" t="s">
        <v>33</v>
      </c>
      <c r="C35" s="73"/>
      <c r="D35" s="73" t="s">
        <v>53</v>
      </c>
      <c r="E35" s="74">
        <f t="shared" si="6"/>
        <v>4457.8272372806132</v>
      </c>
      <c r="F35" s="75" t="s">
        <v>10</v>
      </c>
      <c r="G35" s="57">
        <v>104</v>
      </c>
      <c r="H35" s="57">
        <v>4558.1099999999997</v>
      </c>
      <c r="I35" s="57">
        <f t="shared" si="7"/>
        <v>3714.8560310671778</v>
      </c>
      <c r="J35" s="57">
        <f t="shared" si="8"/>
        <v>386345.02723098651</v>
      </c>
      <c r="K35" s="76">
        <v>0.2</v>
      </c>
      <c r="L35" s="57">
        <f t="shared" si="9"/>
        <v>463614.0326771838</v>
      </c>
      <c r="M35" s="13"/>
    </row>
    <row r="36" spans="1:13" s="4" customFormat="1" ht="86.25" customHeight="1" x14ac:dyDescent="0.2">
      <c r="A36" s="73">
        <f t="shared" si="5"/>
        <v>23</v>
      </c>
      <c r="B36" s="73" t="s">
        <v>34</v>
      </c>
      <c r="C36" s="73"/>
      <c r="D36" s="73" t="s">
        <v>99</v>
      </c>
      <c r="E36" s="74">
        <f t="shared" si="6"/>
        <v>14134.922430062674</v>
      </c>
      <c r="F36" s="75" t="s">
        <v>10</v>
      </c>
      <c r="G36" s="57">
        <v>11.5</v>
      </c>
      <c r="H36" s="57">
        <v>14452.9</v>
      </c>
      <c r="I36" s="57">
        <f t="shared" si="7"/>
        <v>11779.102025052229</v>
      </c>
      <c r="J36" s="57">
        <f t="shared" si="8"/>
        <v>135459.67328810063</v>
      </c>
      <c r="K36" s="76">
        <v>0.2</v>
      </c>
      <c r="L36" s="57">
        <f t="shared" si="9"/>
        <v>162551.60794572075</v>
      </c>
      <c r="M36" s="5"/>
    </row>
    <row r="37" spans="1:13" s="7" customFormat="1" ht="22.15" customHeight="1" x14ac:dyDescent="0.2">
      <c r="A37" s="208" t="s">
        <v>22</v>
      </c>
      <c r="B37" s="209"/>
      <c r="C37" s="209"/>
      <c r="D37" s="210"/>
      <c r="E37" s="84"/>
      <c r="F37" s="79"/>
      <c r="G37" s="79"/>
      <c r="H37" s="79"/>
      <c r="I37" s="79"/>
      <c r="J37" s="80">
        <f>SUM(J23:J36)</f>
        <v>2806393.7723115655</v>
      </c>
      <c r="K37" s="79"/>
      <c r="L37" s="82">
        <f>SUM(L23:L36)</f>
        <v>3367672.5267738784</v>
      </c>
      <c r="M37" s="6"/>
    </row>
    <row r="38" spans="1:13" s="7" customFormat="1" ht="22.15" customHeight="1" x14ac:dyDescent="0.2">
      <c r="A38" s="211" t="s">
        <v>43</v>
      </c>
      <c r="B38" s="211"/>
      <c r="C38" s="211"/>
      <c r="D38" s="211"/>
      <c r="E38" s="211"/>
      <c r="F38" s="211"/>
      <c r="G38" s="211"/>
      <c r="H38" s="211"/>
      <c r="I38" s="211"/>
      <c r="J38" s="211"/>
      <c r="K38" s="212"/>
      <c r="L38" s="212"/>
      <c r="M38" s="6"/>
    </row>
    <row r="39" spans="1:13" s="7" customFormat="1" ht="195" customHeight="1" x14ac:dyDescent="0.2">
      <c r="A39" s="73">
        <v>22</v>
      </c>
      <c r="B39" s="73" t="s">
        <v>44</v>
      </c>
      <c r="C39" s="10"/>
      <c r="D39" s="73" t="s">
        <v>47</v>
      </c>
      <c r="E39" s="74">
        <f>I39*$L$9</f>
        <v>196015.94804548062</v>
      </c>
      <c r="F39" s="75" t="s">
        <v>42</v>
      </c>
      <c r="G39" s="57">
        <v>1</v>
      </c>
      <c r="H39" s="57">
        <v>200425.5</v>
      </c>
      <c r="I39" s="57">
        <f>H39/$K$9</f>
        <v>163346.62337123384</v>
      </c>
      <c r="J39" s="57">
        <f>G39*I39</f>
        <v>163346.62337123384</v>
      </c>
      <c r="K39" s="76">
        <v>0.2</v>
      </c>
      <c r="L39" s="57">
        <f>J39*$L$9</f>
        <v>196015.94804548062</v>
      </c>
      <c r="M39" s="6"/>
    </row>
    <row r="40" spans="1:13" s="7" customFormat="1" ht="20.25" customHeight="1" x14ac:dyDescent="0.2">
      <c r="A40" s="208" t="s">
        <v>22</v>
      </c>
      <c r="B40" s="209"/>
      <c r="C40" s="209"/>
      <c r="D40" s="209"/>
      <c r="E40" s="83"/>
      <c r="F40" s="79"/>
      <c r="G40" s="79"/>
      <c r="H40" s="79"/>
      <c r="I40" s="79"/>
      <c r="J40" s="80">
        <f>SUM(J39)</f>
        <v>163346.62337123384</v>
      </c>
      <c r="K40" s="79"/>
      <c r="L40" s="82">
        <f>SUM(L39)</f>
        <v>196015.94804548062</v>
      </c>
      <c r="M40" s="6"/>
    </row>
    <row r="41" spans="1:13" s="4" customFormat="1" ht="24.75" customHeight="1" x14ac:dyDescent="0.2">
      <c r="A41" s="213" t="s">
        <v>35</v>
      </c>
      <c r="B41" s="213"/>
      <c r="C41" s="213"/>
      <c r="D41" s="213"/>
      <c r="E41" s="213"/>
      <c r="F41" s="213"/>
      <c r="G41" s="213"/>
      <c r="H41" s="213"/>
      <c r="I41" s="213"/>
      <c r="J41" s="213"/>
      <c r="K41" s="214"/>
      <c r="L41" s="214"/>
      <c r="M41" s="5"/>
    </row>
    <row r="42" spans="1:13" s="4" customFormat="1" ht="207.75" customHeight="1" x14ac:dyDescent="0.2">
      <c r="A42" s="73">
        <v>23</v>
      </c>
      <c r="B42" s="73" t="s">
        <v>36</v>
      </c>
      <c r="C42" s="73"/>
      <c r="D42" s="73" t="s">
        <v>100</v>
      </c>
      <c r="E42" s="74">
        <f>I42*$L$9</f>
        <v>805410.97836595296</v>
      </c>
      <c r="F42" s="75" t="s">
        <v>15</v>
      </c>
      <c r="G42" s="57">
        <v>1</v>
      </c>
      <c r="H42" s="57">
        <v>823529.41</v>
      </c>
      <c r="I42" s="57">
        <f>H42/$K$9</f>
        <v>671175.81530496082</v>
      </c>
      <c r="J42" s="57">
        <v>671181.06</v>
      </c>
      <c r="K42" s="76">
        <v>0.2</v>
      </c>
      <c r="L42" s="57">
        <f>J42*$L$9</f>
        <v>805417.272</v>
      </c>
      <c r="M42" s="5"/>
    </row>
    <row r="43" spans="1:13" s="4" customFormat="1" ht="124.5" customHeight="1" x14ac:dyDescent="0.2">
      <c r="A43" s="73">
        <v>24</v>
      </c>
      <c r="B43" s="73" t="s">
        <v>37</v>
      </c>
      <c r="C43" s="73"/>
      <c r="D43" s="73" t="s">
        <v>38</v>
      </c>
      <c r="E43" s="74">
        <f>I43*$L$9</f>
        <v>31411.031100049295</v>
      </c>
      <c r="F43" s="75" t="s">
        <v>15</v>
      </c>
      <c r="G43" s="57">
        <v>2</v>
      </c>
      <c r="H43" s="57">
        <v>32117.65</v>
      </c>
      <c r="I43" s="57">
        <f>H43/$K$9</f>
        <v>26175.859250041081</v>
      </c>
      <c r="J43" s="57">
        <f>G43*I43</f>
        <v>52351.718500082163</v>
      </c>
      <c r="K43" s="76">
        <v>0.2</v>
      </c>
      <c r="L43" s="57">
        <f>J43*$L$9</f>
        <v>62822.06220009859</v>
      </c>
      <c r="M43" s="5"/>
    </row>
    <row r="44" spans="1:13" s="4" customFormat="1" ht="165.75" customHeight="1" x14ac:dyDescent="0.2">
      <c r="A44" s="73">
        <v>25</v>
      </c>
      <c r="B44" s="73" t="s">
        <v>65</v>
      </c>
      <c r="C44" s="73"/>
      <c r="D44" s="73"/>
      <c r="E44" s="74">
        <f>I44*$L$9</f>
        <v>606400.48525769368</v>
      </c>
      <c r="F44" s="75" t="s">
        <v>15</v>
      </c>
      <c r="G44" s="57">
        <v>1</v>
      </c>
      <c r="H44" s="57">
        <v>620042</v>
      </c>
      <c r="I44" s="57">
        <f>H44/$K$9</f>
        <v>505333.73771474476</v>
      </c>
      <c r="J44" s="57">
        <f>G44*I44</f>
        <v>505333.73771474476</v>
      </c>
      <c r="K44" s="76">
        <v>0.2</v>
      </c>
      <c r="L44" s="57">
        <f>J44*$L$9</f>
        <v>606400.48525769368</v>
      </c>
      <c r="M44" s="5"/>
    </row>
    <row r="45" spans="1:13" s="7" customFormat="1" ht="19.899999999999999" customHeight="1" x14ac:dyDescent="0.2">
      <c r="A45" s="208" t="s">
        <v>22</v>
      </c>
      <c r="B45" s="209"/>
      <c r="C45" s="209"/>
      <c r="D45" s="209"/>
      <c r="E45" s="83"/>
      <c r="F45" s="79"/>
      <c r="G45" s="79"/>
      <c r="H45" s="79"/>
      <c r="I45" s="79"/>
      <c r="J45" s="80">
        <f>SUM(J42:J44)</f>
        <v>1228866.5162148271</v>
      </c>
      <c r="K45" s="79"/>
      <c r="L45" s="82">
        <f>SUM(L42:L44)</f>
        <v>1474639.8194577922</v>
      </c>
      <c r="M45" s="6"/>
    </row>
    <row r="46" spans="1:13" s="9" customFormat="1" ht="39.75" customHeight="1" x14ac:dyDescent="0.25">
      <c r="A46" s="201" t="s">
        <v>54</v>
      </c>
      <c r="B46" s="202"/>
      <c r="C46" s="202"/>
      <c r="D46" s="202"/>
      <c r="E46" s="202"/>
      <c r="F46" s="202"/>
      <c r="G46" s="202"/>
      <c r="H46" s="203"/>
      <c r="I46" s="85"/>
      <c r="J46" s="86">
        <f>SUM(J45,J40,J37,J21)</f>
        <v>5386764.7514198218</v>
      </c>
      <c r="K46" s="87"/>
      <c r="L46" s="88">
        <f>SUM(L45,L40,L37,L21)</f>
        <v>6464117.7017037859</v>
      </c>
      <c r="M46" s="8"/>
    </row>
    <row r="47" spans="1:13" s="12" customFormat="1" ht="27.75" customHeight="1" x14ac:dyDescent="0.3">
      <c r="A47" s="204" t="s">
        <v>64</v>
      </c>
      <c r="B47" s="205"/>
      <c r="C47" s="205"/>
      <c r="D47" s="206"/>
      <c r="E47" s="89"/>
      <c r="F47" s="90" t="s">
        <v>60</v>
      </c>
      <c r="G47" s="91">
        <v>4</v>
      </c>
      <c r="H47" s="91">
        <v>249000</v>
      </c>
      <c r="I47" s="91"/>
      <c r="J47" s="91">
        <f>G47*H47</f>
        <v>996000</v>
      </c>
      <c r="K47" s="76">
        <v>0.2</v>
      </c>
      <c r="L47" s="82">
        <f>J47*L9</f>
        <v>1195200</v>
      </c>
      <c r="M47" s="11"/>
    </row>
    <row r="48" spans="1:13" s="4" customFormat="1" ht="24.75" hidden="1" customHeight="1" x14ac:dyDescent="0.2">
      <c r="A48" s="207" t="s">
        <v>39</v>
      </c>
      <c r="B48" s="207"/>
      <c r="C48" s="207"/>
      <c r="D48" s="207"/>
      <c r="E48" s="207"/>
      <c r="F48" s="207"/>
      <c r="G48" s="207"/>
      <c r="H48" s="207"/>
      <c r="I48" s="207"/>
      <c r="J48" s="207"/>
      <c r="K48" s="207"/>
      <c r="L48" s="57"/>
      <c r="M48" s="5"/>
    </row>
    <row r="49" spans="1:13" s="7" customFormat="1" ht="48" customHeight="1" x14ac:dyDescent="0.2">
      <c r="A49" s="204" t="s">
        <v>55</v>
      </c>
      <c r="B49" s="205"/>
      <c r="C49" s="205"/>
      <c r="D49" s="206"/>
      <c r="E49" s="89"/>
      <c r="F49" s="90" t="str">
        <f>F47</f>
        <v>к-т</v>
      </c>
      <c r="G49" s="91">
        <v>1</v>
      </c>
      <c r="H49" s="91">
        <v>952783.28</v>
      </c>
      <c r="I49" s="91"/>
      <c r="J49" s="91">
        <f>G49*H49</f>
        <v>952783.28</v>
      </c>
      <c r="K49" s="76">
        <v>0.2</v>
      </c>
      <c r="L49" s="82">
        <f>J49*L9</f>
        <v>1143339.936</v>
      </c>
      <c r="M49" s="6"/>
    </row>
    <row r="50" spans="1:13" s="7" customFormat="1" ht="51.75" customHeight="1" x14ac:dyDescent="0.2">
      <c r="A50" s="201" t="s">
        <v>101</v>
      </c>
      <c r="B50" s="202"/>
      <c r="C50" s="202"/>
      <c r="D50" s="203"/>
      <c r="E50" s="85"/>
      <c r="F50" s="87"/>
      <c r="G50" s="87"/>
      <c r="H50" s="87"/>
      <c r="I50" s="87"/>
      <c r="J50" s="92">
        <f>SUM(J49,J47,J46)</f>
        <v>7335548.031419822</v>
      </c>
      <c r="K50" s="93">
        <v>0.2</v>
      </c>
      <c r="L50" s="94">
        <f>J50*L9</f>
        <v>8802657.6377037857</v>
      </c>
      <c r="M50" s="6"/>
    </row>
    <row r="51" spans="1:13" s="4" customFormat="1" x14ac:dyDescent="0.2">
      <c r="A51" s="95"/>
      <c r="B51" s="96"/>
      <c r="C51" s="97"/>
      <c r="D51" s="98"/>
      <c r="E51" s="98"/>
      <c r="F51" s="97"/>
      <c r="G51" s="98"/>
      <c r="H51" s="98"/>
      <c r="I51" s="98"/>
      <c r="J51" s="98"/>
      <c r="K51" s="98"/>
      <c r="L51" s="99"/>
    </row>
    <row r="52" spans="1:13" ht="328.5" hidden="1" customHeight="1" x14ac:dyDescent="0.2">
      <c r="A52" s="193" t="s">
        <v>102</v>
      </c>
      <c r="B52" s="194"/>
      <c r="C52" s="194"/>
      <c r="D52" s="194"/>
      <c r="E52" s="194"/>
      <c r="F52" s="194"/>
      <c r="G52" s="194"/>
      <c r="H52" s="194"/>
      <c r="I52" s="194"/>
      <c r="J52" s="194"/>
      <c r="K52" s="194"/>
      <c r="L52" s="194"/>
    </row>
    <row r="53" spans="1:13" ht="18" x14ac:dyDescent="0.2">
      <c r="A53" s="100"/>
      <c r="B53" s="100"/>
      <c r="C53" s="100"/>
      <c r="D53" s="100"/>
      <c r="E53" s="100"/>
      <c r="F53" s="100"/>
      <c r="G53" s="100"/>
      <c r="H53" s="100"/>
      <c r="I53" s="100"/>
      <c r="J53" s="100"/>
      <c r="K53" s="100"/>
      <c r="L53" s="100"/>
    </row>
    <row r="54" spans="1:13" ht="18" x14ac:dyDescent="0.2">
      <c r="A54" s="100"/>
      <c r="B54" s="100"/>
      <c r="C54" s="100"/>
      <c r="D54" s="100"/>
      <c r="E54" s="100"/>
      <c r="F54" s="100"/>
      <c r="G54" s="100"/>
      <c r="H54" s="100"/>
      <c r="I54" s="100"/>
      <c r="J54" s="100"/>
      <c r="K54" s="100"/>
      <c r="L54" s="100"/>
    </row>
    <row r="55" spans="1:13" ht="18" x14ac:dyDescent="0.2">
      <c r="A55" s="100"/>
      <c r="B55" s="100"/>
      <c r="C55" s="100"/>
      <c r="D55" s="100"/>
      <c r="E55" s="100"/>
      <c r="F55" s="100"/>
      <c r="G55" s="100"/>
      <c r="H55" s="100"/>
      <c r="I55" s="100"/>
      <c r="J55" s="100"/>
      <c r="K55" s="100"/>
      <c r="L55" s="100"/>
    </row>
    <row r="56" spans="1:13" ht="20.25" customHeight="1" x14ac:dyDescent="0.2">
      <c r="A56" s="195" t="s">
        <v>103</v>
      </c>
      <c r="B56" s="195"/>
      <c r="C56" s="195"/>
      <c r="D56" s="195"/>
      <c r="E56" s="195"/>
      <c r="F56" s="195"/>
      <c r="G56" s="195"/>
      <c r="H56" s="195"/>
      <c r="I56" s="195"/>
      <c r="J56" s="195"/>
      <c r="K56" s="195"/>
      <c r="L56" s="195"/>
    </row>
    <row r="57" spans="1:13" ht="20.25" customHeight="1" x14ac:dyDescent="0.2">
      <c r="A57" s="196" t="s">
        <v>104</v>
      </c>
      <c r="B57" s="196"/>
      <c r="C57" s="196"/>
      <c r="D57" s="196"/>
      <c r="E57" s="196"/>
      <c r="F57" s="196"/>
      <c r="G57" s="196"/>
      <c r="H57" s="196"/>
      <c r="I57" s="196"/>
      <c r="J57" s="196"/>
      <c r="K57" s="196"/>
      <c r="L57" s="196"/>
    </row>
    <row r="58" spans="1:13" ht="20.25" x14ac:dyDescent="0.2">
      <c r="A58" s="101"/>
      <c r="B58" s="101"/>
      <c r="C58" s="101"/>
      <c r="D58" s="101"/>
      <c r="E58" s="101"/>
      <c r="F58" s="101"/>
      <c r="G58" s="101"/>
      <c r="H58" s="101"/>
      <c r="I58" s="101"/>
      <c r="J58" s="101"/>
      <c r="K58" s="101"/>
      <c r="L58" s="101"/>
    </row>
    <row r="59" spans="1:13" ht="20.25" customHeight="1" x14ac:dyDescent="0.2">
      <c r="A59" s="196" t="s">
        <v>63</v>
      </c>
      <c r="B59" s="196"/>
      <c r="C59" s="196"/>
      <c r="D59" s="196"/>
      <c r="E59" s="196"/>
      <c r="F59" s="196"/>
      <c r="G59" s="196"/>
      <c r="H59" s="196"/>
      <c r="I59" s="196"/>
      <c r="J59" s="196"/>
      <c r="K59" s="196"/>
      <c r="L59" s="196"/>
    </row>
    <row r="60" spans="1:13" ht="20.25" x14ac:dyDescent="0.2">
      <c r="A60" s="101"/>
      <c r="B60" s="101"/>
      <c r="C60" s="101"/>
      <c r="D60" s="101"/>
      <c r="E60" s="101"/>
      <c r="F60" s="101"/>
      <c r="G60" s="101"/>
      <c r="H60" s="101"/>
      <c r="I60" s="101"/>
      <c r="J60" s="101"/>
      <c r="K60" s="101"/>
      <c r="L60" s="101"/>
    </row>
    <row r="61" spans="1:13" ht="20.25" customHeight="1" x14ac:dyDescent="0.2">
      <c r="A61" s="198" t="s">
        <v>105</v>
      </c>
      <c r="B61" s="196"/>
      <c r="C61" s="196"/>
      <c r="D61" s="196"/>
      <c r="E61" s="196"/>
      <c r="F61" s="196"/>
      <c r="G61" s="196"/>
      <c r="H61" s="196"/>
      <c r="I61" s="196"/>
      <c r="J61" s="196"/>
      <c r="K61" s="196"/>
      <c r="L61" s="196"/>
    </row>
    <row r="62" spans="1:13" ht="20.25" x14ac:dyDescent="0.2">
      <c r="A62" s="101"/>
      <c r="B62" s="101"/>
      <c r="C62" s="101"/>
      <c r="D62" s="101"/>
      <c r="E62" s="101"/>
      <c r="F62" s="101"/>
      <c r="G62" s="101"/>
      <c r="H62" s="101"/>
      <c r="I62" s="101"/>
      <c r="J62" s="101"/>
      <c r="K62" s="101"/>
      <c r="L62" s="101"/>
    </row>
    <row r="63" spans="1:13" ht="20.25" customHeight="1" x14ac:dyDescent="0.2">
      <c r="A63" s="199" t="s">
        <v>106</v>
      </c>
      <c r="B63" s="200"/>
      <c r="C63" s="200"/>
      <c r="D63" s="200"/>
      <c r="E63" s="200"/>
      <c r="F63" s="200"/>
      <c r="G63" s="200"/>
      <c r="H63" s="200"/>
      <c r="I63" s="200"/>
      <c r="J63" s="200"/>
      <c r="K63" s="200"/>
      <c r="L63" s="200"/>
    </row>
    <row r="64" spans="1:13" ht="20.25" customHeight="1" x14ac:dyDescent="0.2">
      <c r="A64" s="199" t="s">
        <v>107</v>
      </c>
      <c r="B64" s="200"/>
      <c r="C64" s="200"/>
      <c r="D64" s="200"/>
      <c r="E64" s="200"/>
      <c r="F64" s="200"/>
      <c r="G64" s="200"/>
      <c r="H64" s="200"/>
      <c r="I64" s="200"/>
      <c r="J64" s="200"/>
      <c r="K64" s="200"/>
      <c r="L64" s="200"/>
    </row>
    <row r="65" spans="1:12" ht="20.25" customHeight="1" x14ac:dyDescent="0.2">
      <c r="A65" s="200" t="s">
        <v>108</v>
      </c>
      <c r="B65" s="200"/>
      <c r="C65" s="200"/>
      <c r="D65" s="200"/>
      <c r="E65" s="102"/>
      <c r="F65" s="101"/>
      <c r="G65" s="101"/>
      <c r="H65" s="101"/>
      <c r="I65" s="101"/>
      <c r="J65" s="101"/>
      <c r="K65" s="101"/>
      <c r="L65" s="101"/>
    </row>
    <row r="66" spans="1:12" ht="20.25" customHeight="1" x14ac:dyDescent="0.2">
      <c r="A66" s="101"/>
      <c r="B66" s="101"/>
      <c r="C66" s="101"/>
      <c r="D66" s="101"/>
      <c r="E66" s="101"/>
      <c r="F66" s="101"/>
      <c r="G66" s="101"/>
      <c r="H66" s="101"/>
      <c r="I66" s="101"/>
      <c r="J66" s="101"/>
      <c r="K66" s="101"/>
      <c r="L66" s="101"/>
    </row>
    <row r="67" spans="1:12" ht="20.25" x14ac:dyDescent="0.2">
      <c r="A67" s="195" t="s">
        <v>109</v>
      </c>
      <c r="B67" s="195"/>
      <c r="C67" s="195"/>
      <c r="D67" s="195"/>
      <c r="E67" s="195"/>
      <c r="F67" s="195"/>
      <c r="G67" s="195"/>
      <c r="H67" s="195"/>
      <c r="I67" s="195"/>
      <c r="J67" s="195"/>
      <c r="K67" s="195"/>
      <c r="L67" s="195"/>
    </row>
    <row r="68" spans="1:12" ht="20.25" x14ac:dyDescent="0.2">
      <c r="A68" s="101"/>
      <c r="B68" s="101"/>
      <c r="C68" s="101"/>
      <c r="D68" s="101"/>
      <c r="E68" s="101"/>
      <c r="F68" s="101"/>
      <c r="G68" s="101"/>
      <c r="H68" s="101"/>
      <c r="I68" s="101"/>
      <c r="J68" s="101"/>
      <c r="K68" s="101"/>
      <c r="L68" s="101"/>
    </row>
    <row r="69" spans="1:12" ht="20.25" customHeight="1" x14ac:dyDescent="0.35">
      <c r="A69" s="197" t="s">
        <v>0</v>
      </c>
      <c r="B69" s="197"/>
      <c r="C69" s="197"/>
      <c r="D69" s="103"/>
      <c r="E69" s="103"/>
      <c r="F69" s="104"/>
      <c r="G69" s="104"/>
      <c r="H69" s="104"/>
      <c r="I69" s="104"/>
      <c r="J69" s="104"/>
      <c r="K69" s="104"/>
      <c r="L69" s="105" t="s">
        <v>1</v>
      </c>
    </row>
    <row r="70" spans="1:12" ht="23.25" x14ac:dyDescent="0.35">
      <c r="A70" s="106" t="s">
        <v>62</v>
      </c>
      <c r="B70" s="107"/>
      <c r="C70" s="108"/>
      <c r="D70" s="109"/>
      <c r="E70" s="109"/>
      <c r="F70" s="110"/>
      <c r="G70" s="110"/>
      <c r="H70" s="110"/>
      <c r="I70" s="110"/>
      <c r="J70" s="110"/>
      <c r="K70" s="110"/>
      <c r="L70" s="105" t="s">
        <v>50</v>
      </c>
    </row>
    <row r="71" spans="1:12" ht="23.25" x14ac:dyDescent="0.35">
      <c r="A71" s="197"/>
      <c r="B71" s="197"/>
      <c r="C71" s="197"/>
      <c r="D71" s="103"/>
      <c r="E71" s="103"/>
      <c r="F71" s="104"/>
      <c r="G71" s="104"/>
      <c r="H71" s="104"/>
      <c r="I71" s="104"/>
      <c r="J71" s="104"/>
      <c r="K71" s="104"/>
      <c r="L71" s="105"/>
    </row>
    <row r="72" spans="1:12" ht="23.25" x14ac:dyDescent="0.35">
      <c r="A72" s="106"/>
      <c r="B72" s="107"/>
      <c r="C72" s="108"/>
      <c r="D72" s="109"/>
      <c r="E72" s="109"/>
      <c r="F72" s="110"/>
      <c r="G72" s="110"/>
      <c r="H72" s="110"/>
      <c r="I72" s="110"/>
      <c r="J72" s="110"/>
      <c r="K72" s="110"/>
      <c r="L72" s="105"/>
    </row>
    <row r="73" spans="1:12" ht="18" x14ac:dyDescent="0.2">
      <c r="A73" s="100"/>
      <c r="B73" s="100"/>
      <c r="C73" s="100"/>
      <c r="D73" s="100"/>
      <c r="E73" s="100"/>
      <c r="F73" s="100"/>
      <c r="G73" s="100"/>
      <c r="H73" s="100"/>
      <c r="I73" s="100"/>
      <c r="J73" s="100"/>
      <c r="K73" s="100"/>
      <c r="L73" s="100"/>
    </row>
    <row r="74" spans="1:12" ht="18" x14ac:dyDescent="0.2">
      <c r="A74" s="100"/>
      <c r="B74" s="100"/>
      <c r="C74" s="100"/>
      <c r="D74" s="100"/>
      <c r="E74" s="100"/>
      <c r="F74" s="100"/>
      <c r="G74" s="100"/>
      <c r="H74" s="100"/>
      <c r="I74" s="100"/>
      <c r="J74" s="100"/>
      <c r="K74" s="100"/>
      <c r="L74" s="100"/>
    </row>
    <row r="75" spans="1:12" ht="18" x14ac:dyDescent="0.2">
      <c r="A75" s="100"/>
      <c r="B75" s="100"/>
      <c r="C75" s="100"/>
      <c r="D75" s="100"/>
      <c r="E75" s="100"/>
      <c r="F75" s="100"/>
      <c r="G75" s="100"/>
      <c r="H75" s="100"/>
      <c r="I75" s="100"/>
      <c r="J75" s="100"/>
      <c r="K75" s="100"/>
      <c r="L75" s="100"/>
    </row>
    <row r="76" spans="1:12" ht="18" x14ac:dyDescent="0.2">
      <c r="A76" s="100"/>
      <c r="B76" s="100"/>
      <c r="C76" s="100"/>
      <c r="D76" s="100"/>
      <c r="E76" s="100"/>
      <c r="F76" s="100"/>
      <c r="G76" s="100"/>
      <c r="H76" s="100"/>
      <c r="I76" s="100"/>
      <c r="J76" s="100"/>
      <c r="K76" s="100"/>
      <c r="L76" s="100"/>
    </row>
    <row r="77" spans="1:12" ht="18" x14ac:dyDescent="0.2">
      <c r="A77" s="100"/>
      <c r="B77" s="100"/>
      <c r="C77" s="100"/>
      <c r="D77" s="100"/>
      <c r="E77" s="100"/>
      <c r="F77" s="100"/>
      <c r="G77" s="100"/>
      <c r="H77" s="100"/>
      <c r="I77" s="100"/>
      <c r="J77" s="100"/>
      <c r="K77" s="100"/>
      <c r="L77" s="100"/>
    </row>
    <row r="78" spans="1:12" s="9" customFormat="1" ht="18" x14ac:dyDescent="0.25">
      <c r="A78" s="111"/>
      <c r="B78" s="111"/>
      <c r="C78" s="112"/>
      <c r="D78" s="111"/>
      <c r="E78" s="111"/>
      <c r="F78" s="112"/>
      <c r="G78" s="111"/>
      <c r="H78" s="111"/>
      <c r="I78" s="111"/>
      <c r="J78" s="111"/>
      <c r="K78" s="111"/>
      <c r="L78" s="113"/>
    </row>
    <row r="79" spans="1:12" ht="34.9" customHeight="1" x14ac:dyDescent="0.2"/>
  </sheetData>
  <mergeCells count="31">
    <mergeCell ref="A8:C8"/>
    <mergeCell ref="A9:B9"/>
    <mergeCell ref="A10:D10"/>
    <mergeCell ref="A12:L12"/>
    <mergeCell ref="A13:L13"/>
    <mergeCell ref="M19:O19"/>
    <mergeCell ref="A21:D21"/>
    <mergeCell ref="A22:L22"/>
    <mergeCell ref="M30:P30"/>
    <mergeCell ref="M31:P31"/>
    <mergeCell ref="A37:D37"/>
    <mergeCell ref="A38:L38"/>
    <mergeCell ref="A40:D40"/>
    <mergeCell ref="A41:L41"/>
    <mergeCell ref="A45:D45"/>
    <mergeCell ref="A46:H46"/>
    <mergeCell ref="A47:D47"/>
    <mergeCell ref="A48:K48"/>
    <mergeCell ref="A49:D49"/>
    <mergeCell ref="A50:D50"/>
    <mergeCell ref="A52:L52"/>
    <mergeCell ref="A56:L56"/>
    <mergeCell ref="A57:L57"/>
    <mergeCell ref="A59:L59"/>
    <mergeCell ref="A71:C71"/>
    <mergeCell ref="A61:L61"/>
    <mergeCell ref="A63:L63"/>
    <mergeCell ref="A64:L64"/>
    <mergeCell ref="A65:D65"/>
    <mergeCell ref="A67:L67"/>
    <mergeCell ref="A69:C69"/>
  </mergeCells>
  <printOptions horizontalCentered="1"/>
  <pageMargins left="7.874015748031496E-2" right="0.23622047244094491" top="0" bottom="0.15748031496062992" header="0.15748031496062992" footer="0.51181102362204722"/>
  <pageSetup paperSize="9" scale="41" fitToHeight="3"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3</vt:i4>
      </vt:variant>
    </vt:vector>
  </HeadingPairs>
  <TitlesOfParts>
    <vt:vector size="6" baseType="lpstr">
      <vt:lpstr>Т.З.</vt:lpstr>
      <vt:lpstr>Спецификация РУБ. с монтажом</vt:lpstr>
      <vt:lpstr>Расчет $Тендер в РУБ.</vt:lpstr>
      <vt:lpstr>'Расчет $Тендер в РУБ.'!Область_печати</vt:lpstr>
      <vt:lpstr>'Спецификация РУБ. с монтажом'!Область_печати</vt:lpstr>
      <vt:lpstr>Т.З.!Область_печати</vt:lpstr>
    </vt:vector>
  </TitlesOfParts>
  <Company>VDS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Касперович Руслан Анатольевич</dc:creator>
  <cp:lastModifiedBy>Гульмира Нурумгалиева</cp:lastModifiedBy>
  <cp:lastPrinted>2022-07-14T10:02:43Z</cp:lastPrinted>
  <dcterms:created xsi:type="dcterms:W3CDTF">2017-09-27T08:25:19Z</dcterms:created>
  <dcterms:modified xsi:type="dcterms:W3CDTF">2022-07-15T04:37:09Z</dcterms:modified>
</cp:coreProperties>
</file>